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K:\Matt\Merton Fc\stats\2021-22\"/>
    </mc:Choice>
  </mc:AlternateContent>
  <xr:revisionPtr revIDLastSave="0" documentId="8_{CF8C7288-1EAF-430E-B4C0-4A55C701C677}" xr6:coauthVersionLast="45" xr6:coauthVersionMax="45" xr10:uidLastSave="{00000000-0000-0000-0000-000000000000}"/>
  <bookViews>
    <workbookView xWindow="-120" yWindow="-120" windowWidth="29040" windowHeight="15840" tabRatio="742" activeTab="2" xr2:uid="{00000000-000D-0000-FFFF-FFFF00000000}"/>
  </bookViews>
  <sheets>
    <sheet name="Registration Membership Slate S" sheetId="19" r:id="rId1"/>
    <sheet name="Sheet1" sheetId="26" r:id="rId2"/>
    <sheet name="Results" sheetId="7" r:id="rId3"/>
    <sheet name="Goal scorers" sheetId="6" r:id="rId4"/>
    <sheet name="Assists" sheetId="5" r:id="rId5"/>
    <sheet name="MOTM" sheetId="3" r:id="rId6"/>
    <sheet name="DOTD" sheetId="2" r:id="rId7"/>
    <sheet name="Golden gloves" sheetId="4" r:id="rId8"/>
    <sheet name="Overdue debtors list" sheetId="25" r:id="rId9"/>
  </sheets>
  <definedNames>
    <definedName name="_xlnm._FilterDatabase" localSheetId="4" hidden="1">Assists!$C$8:$Z$8</definedName>
    <definedName name="_xlnm._FilterDatabase" localSheetId="6" hidden="1">DOTD!$B$7:$J$59</definedName>
    <definedName name="_xlnm._FilterDatabase" localSheetId="3" hidden="1">'Goal scorers'!$C$8:$Z$8</definedName>
    <definedName name="_xlnm._FilterDatabase" localSheetId="7" hidden="1">'Golden gloves'!$C$8:$Z$8</definedName>
    <definedName name="_xlnm._FilterDatabase" localSheetId="5" hidden="1">MOTM!$C$7:$J$7</definedName>
    <definedName name="_xlnm._FilterDatabase" localSheetId="0" hidden="1">'Registration Membership Slate S'!$B$15:$I$150</definedName>
    <definedName name="_xlnm._FilterDatabase" localSheetId="2" hidden="1">Results!$B$7:$F$79</definedName>
    <definedName name="_xlnm.Print_Area" localSheetId="0">'Registration Membership Slate S'!$A$1:$P$168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6" l="1"/>
  <c r="N11" i="6"/>
  <c r="Q11" i="6"/>
  <c r="T11" i="6"/>
  <c r="W11" i="6"/>
  <c r="X11" i="6"/>
  <c r="Z11" i="6" s="1"/>
  <c r="Y11" i="6"/>
  <c r="E11" i="6"/>
  <c r="H11" i="6"/>
  <c r="L10" i="19"/>
  <c r="L8" i="19"/>
  <c r="R52" i="19"/>
  <c r="S6" i="19" l="1"/>
  <c r="T6" i="19"/>
  <c r="V6" i="19"/>
  <c r="V9" i="19"/>
  <c r="T9" i="19"/>
  <c r="V10" i="19"/>
  <c r="T10" i="19"/>
  <c r="M10" i="19"/>
  <c r="S10" i="19"/>
  <c r="S9" i="19"/>
  <c r="V8" i="19"/>
  <c r="T8" i="19"/>
  <c r="S8" i="19"/>
  <c r="V11" i="19"/>
  <c r="T11" i="19"/>
  <c r="S11" i="19"/>
  <c r="O6" i="19"/>
  <c r="L6" i="19"/>
  <c r="O7" i="19"/>
  <c r="L7" i="19"/>
  <c r="O8" i="19"/>
  <c r="M8" i="19"/>
  <c r="O9" i="19"/>
  <c r="M9" i="19"/>
  <c r="L9" i="19"/>
  <c r="O11" i="19"/>
  <c r="O10" i="19"/>
  <c r="M11" i="19"/>
  <c r="L11" i="19"/>
  <c r="S7" i="19"/>
  <c r="T7" i="19"/>
  <c r="V7" i="19"/>
  <c r="Z9" i="19" l="1"/>
  <c r="Z6" i="19"/>
  <c r="AA10" i="19"/>
  <c r="AC6" i="19"/>
  <c r="AC9" i="19"/>
  <c r="Z8" i="19"/>
  <c r="AC10" i="19"/>
  <c r="AC11" i="19"/>
  <c r="AA11" i="19"/>
  <c r="AC7" i="19"/>
  <c r="W6" i="19"/>
  <c r="Z10" i="19"/>
  <c r="U6" i="19"/>
  <c r="Z11" i="19"/>
  <c r="AA9" i="19"/>
  <c r="AA8" i="19"/>
  <c r="Z7" i="19"/>
  <c r="AC8" i="19"/>
  <c r="U7" i="19"/>
  <c r="W7" i="19"/>
  <c r="U11" i="19"/>
  <c r="W11" i="19"/>
  <c r="U10" i="19"/>
  <c r="W10" i="19"/>
  <c r="U9" i="19"/>
  <c r="W9" i="19"/>
  <c r="U8" i="19"/>
  <c r="W8" i="19"/>
  <c r="J55" i="3"/>
  <c r="K39" i="5"/>
  <c r="N39" i="5"/>
  <c r="Q39" i="5"/>
  <c r="T39" i="5"/>
  <c r="W39" i="5"/>
  <c r="X39" i="5"/>
  <c r="Y39" i="5"/>
  <c r="E39" i="5"/>
  <c r="H39" i="5"/>
  <c r="J34" i="3"/>
  <c r="J49" i="2"/>
  <c r="J12" i="3"/>
  <c r="Q41" i="5"/>
  <c r="T41" i="5"/>
  <c r="W41" i="5"/>
  <c r="X41" i="5"/>
  <c r="Y41" i="5"/>
  <c r="E41" i="5"/>
  <c r="H41" i="5"/>
  <c r="K41" i="5"/>
  <c r="N41" i="5"/>
  <c r="W60" i="6"/>
  <c r="X60" i="6"/>
  <c r="Y60" i="6"/>
  <c r="N60" i="6"/>
  <c r="Q60" i="6"/>
  <c r="T60" i="6"/>
  <c r="E60" i="6"/>
  <c r="H60" i="6"/>
  <c r="K60" i="6"/>
  <c r="H84" i="7"/>
  <c r="G84" i="7"/>
  <c r="J32" i="2"/>
  <c r="J31" i="2"/>
  <c r="J34" i="2"/>
  <c r="J47" i="2"/>
  <c r="J44" i="3"/>
  <c r="J45" i="3"/>
  <c r="T26" i="5"/>
  <c r="W26" i="5"/>
  <c r="X26" i="5"/>
  <c r="Y26" i="5"/>
  <c r="E26" i="5"/>
  <c r="H26" i="5"/>
  <c r="K26" i="5"/>
  <c r="N26" i="5"/>
  <c r="Q26" i="5"/>
  <c r="N51" i="5"/>
  <c r="Q51" i="5"/>
  <c r="T51" i="5"/>
  <c r="W51" i="5"/>
  <c r="X51" i="5"/>
  <c r="Y51" i="5"/>
  <c r="E51" i="5"/>
  <c r="H51" i="5"/>
  <c r="K51" i="5"/>
  <c r="K49" i="5"/>
  <c r="N49" i="5"/>
  <c r="Q49" i="5"/>
  <c r="T49" i="5"/>
  <c r="W49" i="5"/>
  <c r="X49" i="5"/>
  <c r="Y49" i="5"/>
  <c r="E49" i="5"/>
  <c r="H49" i="5"/>
  <c r="K25" i="6"/>
  <c r="N25" i="6"/>
  <c r="Q25" i="6"/>
  <c r="T25" i="6"/>
  <c r="W25" i="6"/>
  <c r="X25" i="6"/>
  <c r="Y25" i="6"/>
  <c r="E25" i="6"/>
  <c r="H25" i="6"/>
  <c r="T68" i="6"/>
  <c r="W68" i="6"/>
  <c r="X68" i="6"/>
  <c r="Y68" i="6"/>
  <c r="T56" i="6"/>
  <c r="W56" i="6"/>
  <c r="X56" i="6"/>
  <c r="Y56" i="6"/>
  <c r="E68" i="6"/>
  <c r="H68" i="6"/>
  <c r="K68" i="6"/>
  <c r="N68" i="6"/>
  <c r="Q68" i="6"/>
  <c r="E56" i="6"/>
  <c r="H56" i="6"/>
  <c r="K56" i="6"/>
  <c r="N56" i="6"/>
  <c r="Q56" i="6"/>
  <c r="D4" i="4"/>
  <c r="D4" i="2"/>
  <c r="D4" i="3"/>
  <c r="D4" i="5"/>
  <c r="D4" i="6"/>
  <c r="Q20" i="4"/>
  <c r="T20" i="4"/>
  <c r="W20" i="4"/>
  <c r="X20" i="4"/>
  <c r="Y20" i="4"/>
  <c r="Q18" i="4"/>
  <c r="T18" i="4"/>
  <c r="W18" i="4"/>
  <c r="X18" i="4"/>
  <c r="Y18" i="4"/>
  <c r="Q12" i="4"/>
  <c r="T12" i="4"/>
  <c r="W12" i="4"/>
  <c r="X12" i="4"/>
  <c r="Y12" i="4"/>
  <c r="N20" i="4"/>
  <c r="N18" i="4"/>
  <c r="N12" i="4"/>
  <c r="K20" i="4"/>
  <c r="K18" i="4"/>
  <c r="K12" i="4"/>
  <c r="E20" i="4"/>
  <c r="H20" i="4"/>
  <c r="E18" i="4"/>
  <c r="H18" i="4"/>
  <c r="E12" i="4"/>
  <c r="H12" i="4"/>
  <c r="J26" i="2"/>
  <c r="J9" i="2"/>
  <c r="J13" i="3"/>
  <c r="J14" i="3"/>
  <c r="J39" i="3"/>
  <c r="T46" i="5"/>
  <c r="W46" i="5"/>
  <c r="X46" i="5"/>
  <c r="Y46" i="5"/>
  <c r="T32" i="5"/>
  <c r="W32" i="5"/>
  <c r="X32" i="5"/>
  <c r="Y32" i="5"/>
  <c r="E46" i="5"/>
  <c r="H46" i="5"/>
  <c r="K46" i="5"/>
  <c r="N46" i="5"/>
  <c r="Q46" i="5"/>
  <c r="E32" i="5"/>
  <c r="H32" i="5"/>
  <c r="K32" i="5"/>
  <c r="N32" i="5"/>
  <c r="Q32" i="5"/>
  <c r="K62" i="6"/>
  <c r="N62" i="6"/>
  <c r="Q62" i="6"/>
  <c r="T62" i="6"/>
  <c r="W62" i="6"/>
  <c r="X62" i="6"/>
  <c r="Y62" i="6"/>
  <c r="K52" i="6"/>
  <c r="N52" i="6"/>
  <c r="Q52" i="6"/>
  <c r="T52" i="6"/>
  <c r="W52" i="6"/>
  <c r="X52" i="6"/>
  <c r="Y52" i="6"/>
  <c r="K42" i="6"/>
  <c r="N42" i="6"/>
  <c r="Q42" i="6"/>
  <c r="T42" i="6"/>
  <c r="W42" i="6"/>
  <c r="X42" i="6"/>
  <c r="Y42" i="6"/>
  <c r="E62" i="6"/>
  <c r="H62" i="6"/>
  <c r="E52" i="6"/>
  <c r="H52" i="6"/>
  <c r="E42" i="6"/>
  <c r="H42" i="6"/>
  <c r="AB9" i="19" l="1"/>
  <c r="AD9" i="19"/>
  <c r="AD6" i="19"/>
  <c r="AB10" i="19"/>
  <c r="AD8" i="19"/>
  <c r="AB8" i="19"/>
  <c r="AB11" i="19"/>
  <c r="AD10" i="19"/>
  <c r="AD7" i="19"/>
  <c r="AD11" i="19"/>
  <c r="Z39" i="5"/>
  <c r="Z25" i="6"/>
  <c r="Z60" i="6"/>
  <c r="Z49" i="5"/>
  <c r="Z51" i="5"/>
  <c r="Z41" i="5"/>
  <c r="Z26" i="5"/>
  <c r="Z68" i="6"/>
  <c r="Z56" i="6"/>
  <c r="Z62" i="6"/>
  <c r="Z46" i="5"/>
  <c r="Z52" i="6"/>
  <c r="Z42" i="6"/>
  <c r="Z32" i="5"/>
  <c r="Z20" i="4"/>
  <c r="Z18" i="4"/>
  <c r="Z12" i="4"/>
  <c r="J12" i="2"/>
  <c r="J27" i="2"/>
  <c r="J28" i="2"/>
  <c r="J29" i="2"/>
  <c r="J30" i="2"/>
  <c r="J35" i="2"/>
  <c r="J36" i="2"/>
  <c r="J37" i="2"/>
  <c r="J38" i="2"/>
  <c r="J39" i="2"/>
  <c r="J40" i="2"/>
  <c r="J41" i="2"/>
  <c r="J42" i="2"/>
  <c r="J43" i="2"/>
  <c r="J44" i="2"/>
  <c r="J45" i="2"/>
  <c r="J33" i="2"/>
  <c r="J46" i="2"/>
  <c r="J48" i="2"/>
  <c r="J50" i="2"/>
  <c r="J24" i="2"/>
  <c r="J57" i="2"/>
  <c r="J51" i="2"/>
  <c r="J52" i="2"/>
  <c r="J53" i="2"/>
  <c r="J54" i="2"/>
  <c r="J55" i="2"/>
  <c r="J56" i="2"/>
  <c r="J54" i="3"/>
  <c r="K57" i="5"/>
  <c r="N57" i="5"/>
  <c r="Q57" i="5"/>
  <c r="T57" i="5"/>
  <c r="W57" i="5"/>
  <c r="X57" i="5"/>
  <c r="Y57" i="5"/>
  <c r="E57" i="5"/>
  <c r="H57" i="5"/>
  <c r="N53" i="6"/>
  <c r="Q53" i="6"/>
  <c r="T53" i="6"/>
  <c r="W53" i="6"/>
  <c r="X53" i="6"/>
  <c r="Y53" i="6"/>
  <c r="E53" i="6"/>
  <c r="H53" i="6"/>
  <c r="K53" i="6"/>
  <c r="Q47" i="6"/>
  <c r="T47" i="6"/>
  <c r="W47" i="6"/>
  <c r="X47" i="6"/>
  <c r="Y47" i="6"/>
  <c r="E47" i="6"/>
  <c r="H47" i="6"/>
  <c r="K47" i="6"/>
  <c r="N47" i="6"/>
  <c r="J50" i="3"/>
  <c r="T56" i="5"/>
  <c r="W56" i="5"/>
  <c r="X56" i="5"/>
  <c r="Y56" i="5"/>
  <c r="E56" i="5"/>
  <c r="H56" i="5"/>
  <c r="K56" i="5"/>
  <c r="N56" i="5"/>
  <c r="Q56" i="5"/>
  <c r="E66" i="6"/>
  <c r="H66" i="6"/>
  <c r="K66" i="6"/>
  <c r="N66" i="6"/>
  <c r="Q66" i="6"/>
  <c r="T66" i="6"/>
  <c r="W66" i="6"/>
  <c r="X66" i="6"/>
  <c r="Y66" i="6"/>
  <c r="E35" i="6"/>
  <c r="H35" i="6"/>
  <c r="K35" i="6"/>
  <c r="N35" i="6"/>
  <c r="Q35" i="6"/>
  <c r="T35" i="6"/>
  <c r="W35" i="6"/>
  <c r="X35" i="6"/>
  <c r="Y35" i="6"/>
  <c r="E43" i="6"/>
  <c r="H43" i="6"/>
  <c r="K43" i="6"/>
  <c r="N43" i="6"/>
  <c r="Q43" i="6"/>
  <c r="T43" i="6"/>
  <c r="W43" i="6"/>
  <c r="X43" i="6"/>
  <c r="Y43" i="6"/>
  <c r="J31" i="3"/>
  <c r="Q37" i="5"/>
  <c r="T37" i="5"/>
  <c r="W37" i="5"/>
  <c r="X37" i="5"/>
  <c r="Y37" i="5"/>
  <c r="K37" i="5"/>
  <c r="N37" i="5"/>
  <c r="E37" i="5"/>
  <c r="H37" i="5"/>
  <c r="Q41" i="6"/>
  <c r="T41" i="6"/>
  <c r="W41" i="6"/>
  <c r="X41" i="6"/>
  <c r="Y41" i="6"/>
  <c r="K41" i="6"/>
  <c r="N41" i="6"/>
  <c r="E41" i="6"/>
  <c r="H41" i="6"/>
  <c r="J48" i="3"/>
  <c r="Z56" i="5" l="1"/>
  <c r="Z57" i="5"/>
  <c r="Z47" i="6"/>
  <c r="Z53" i="6"/>
  <c r="Z66" i="6"/>
  <c r="Z37" i="5"/>
  <c r="Z43" i="6"/>
  <c r="Z35" i="6"/>
  <c r="Z41" i="6"/>
  <c r="Q17" i="4"/>
  <c r="T17" i="4"/>
  <c r="W17" i="4"/>
  <c r="X17" i="4"/>
  <c r="Y17" i="4"/>
  <c r="N17" i="4"/>
  <c r="K17" i="4"/>
  <c r="E17" i="4"/>
  <c r="H17" i="4"/>
  <c r="J59" i="2"/>
  <c r="J58" i="2"/>
  <c r="J35" i="3"/>
  <c r="J21" i="3"/>
  <c r="J11" i="3"/>
  <c r="J56" i="3"/>
  <c r="J28" i="3"/>
  <c r="W38" i="5"/>
  <c r="X38" i="5"/>
  <c r="Y38" i="5"/>
  <c r="T38" i="5"/>
  <c r="N38" i="5"/>
  <c r="Q38" i="5"/>
  <c r="E38" i="5"/>
  <c r="H38" i="5"/>
  <c r="K38" i="5"/>
  <c r="E33" i="5"/>
  <c r="H33" i="5"/>
  <c r="K33" i="5"/>
  <c r="N33" i="5"/>
  <c r="Q33" i="5"/>
  <c r="T33" i="5"/>
  <c r="W33" i="5"/>
  <c r="X33" i="5"/>
  <c r="Y33" i="5"/>
  <c r="W50" i="6"/>
  <c r="X50" i="6"/>
  <c r="Y50" i="6"/>
  <c r="W39" i="6"/>
  <c r="X39" i="6"/>
  <c r="Y39" i="6"/>
  <c r="T50" i="6"/>
  <c r="T39" i="6"/>
  <c r="Q50" i="6"/>
  <c r="Q39" i="6"/>
  <c r="N50" i="6"/>
  <c r="N39" i="6"/>
  <c r="H50" i="6"/>
  <c r="K50" i="6"/>
  <c r="H39" i="6"/>
  <c r="K39" i="6"/>
  <c r="E50" i="6"/>
  <c r="E39" i="6"/>
  <c r="Z39" i="6" l="1"/>
  <c r="Z17" i="4"/>
  <c r="Z38" i="5"/>
  <c r="Z33" i="5"/>
  <c r="Z50" i="6"/>
  <c r="J30" i="3"/>
  <c r="N50" i="5" l="1"/>
  <c r="Q50" i="5"/>
  <c r="T50" i="5"/>
  <c r="W50" i="5"/>
  <c r="X50" i="5"/>
  <c r="Y50" i="5"/>
  <c r="E50" i="5"/>
  <c r="H50" i="5"/>
  <c r="K50" i="5"/>
  <c r="J42" i="3"/>
  <c r="J23" i="3"/>
  <c r="J47" i="3"/>
  <c r="J49" i="3"/>
  <c r="E11" i="5"/>
  <c r="H11" i="5"/>
  <c r="K11" i="5"/>
  <c r="N11" i="5"/>
  <c r="Q11" i="5"/>
  <c r="T11" i="5"/>
  <c r="W11" i="5"/>
  <c r="X11" i="5"/>
  <c r="Y11" i="5"/>
  <c r="J14" i="2"/>
  <c r="J19" i="2"/>
  <c r="J20" i="2"/>
  <c r="J17" i="2"/>
  <c r="J16" i="2"/>
  <c r="N10" i="5"/>
  <c r="Q10" i="5"/>
  <c r="T10" i="5"/>
  <c r="W10" i="5"/>
  <c r="X10" i="5"/>
  <c r="Y10" i="5"/>
  <c r="E10" i="5"/>
  <c r="H10" i="5"/>
  <c r="K10" i="5"/>
  <c r="W65" i="6"/>
  <c r="X65" i="6"/>
  <c r="Y65" i="6"/>
  <c r="T65" i="6"/>
  <c r="E65" i="6"/>
  <c r="H65" i="6"/>
  <c r="K65" i="6"/>
  <c r="N65" i="6"/>
  <c r="Q65" i="6"/>
  <c r="Z50" i="5" l="1"/>
  <c r="Z65" i="6"/>
  <c r="Z10" i="5"/>
  <c r="Z11" i="5"/>
  <c r="W19" i="4"/>
  <c r="X19" i="4"/>
  <c r="Y19" i="4"/>
  <c r="T19" i="4"/>
  <c r="Q19" i="4"/>
  <c r="N19" i="4"/>
  <c r="K19" i="4"/>
  <c r="H19" i="4"/>
  <c r="E19" i="4"/>
  <c r="J10" i="3"/>
  <c r="J27" i="3"/>
  <c r="J25" i="3"/>
  <c r="J33" i="3"/>
  <c r="W28" i="5"/>
  <c r="X28" i="5"/>
  <c r="Y28" i="5"/>
  <c r="T28" i="5"/>
  <c r="Q28" i="5"/>
  <c r="N28" i="5"/>
  <c r="N45" i="5"/>
  <c r="K28" i="5"/>
  <c r="H28" i="5"/>
  <c r="E28" i="5"/>
  <c r="W33" i="6"/>
  <c r="X33" i="6"/>
  <c r="Y33" i="6"/>
  <c r="W64" i="6"/>
  <c r="X64" i="6"/>
  <c r="Y64" i="6"/>
  <c r="W67" i="6"/>
  <c r="X67" i="6"/>
  <c r="Y67" i="6"/>
  <c r="W37" i="6"/>
  <c r="X37" i="6"/>
  <c r="Y37" i="6"/>
  <c r="W49" i="6"/>
  <c r="X49" i="6"/>
  <c r="Y49" i="6"/>
  <c r="T33" i="6"/>
  <c r="T64" i="6"/>
  <c r="T67" i="6"/>
  <c r="T37" i="6"/>
  <c r="T49" i="6"/>
  <c r="Q33" i="6"/>
  <c r="Q64" i="6"/>
  <c r="Q67" i="6"/>
  <c r="Q37" i="6"/>
  <c r="Q49" i="6"/>
  <c r="N33" i="6"/>
  <c r="N64" i="6"/>
  <c r="N67" i="6"/>
  <c r="N37" i="6"/>
  <c r="N49" i="6"/>
  <c r="K33" i="6"/>
  <c r="K64" i="6"/>
  <c r="K67" i="6"/>
  <c r="K37" i="6"/>
  <c r="K49" i="6"/>
  <c r="H33" i="6"/>
  <c r="H64" i="6"/>
  <c r="H67" i="6"/>
  <c r="H37" i="6"/>
  <c r="H49" i="6"/>
  <c r="E33" i="6"/>
  <c r="E64" i="6"/>
  <c r="E67" i="6"/>
  <c r="E37" i="6"/>
  <c r="E49" i="6"/>
  <c r="Z64" i="6" l="1"/>
  <c r="Z19" i="4"/>
  <c r="Z28" i="5"/>
  <c r="Z37" i="6"/>
  <c r="Z49" i="6"/>
  <c r="Z33" i="6"/>
  <c r="Z67" i="6"/>
  <c r="J22" i="2"/>
  <c r="J17" i="3"/>
  <c r="J32" i="3"/>
  <c r="X21" i="4"/>
  <c r="Y21" i="4"/>
  <c r="W21" i="4"/>
  <c r="T21" i="4"/>
  <c r="Q21" i="4"/>
  <c r="N21" i="4"/>
  <c r="K21" i="4"/>
  <c r="H21" i="4"/>
  <c r="E21" i="4"/>
  <c r="W43" i="5"/>
  <c r="X43" i="5"/>
  <c r="Y43" i="5"/>
  <c r="T43" i="5"/>
  <c r="Q43" i="5"/>
  <c r="Q27" i="5"/>
  <c r="N43" i="5"/>
  <c r="N27" i="5"/>
  <c r="K43" i="5"/>
  <c r="K27" i="5"/>
  <c r="K45" i="5"/>
  <c r="H43" i="5"/>
  <c r="H27" i="5"/>
  <c r="H45" i="5"/>
  <c r="H47" i="5"/>
  <c r="E43" i="5"/>
  <c r="E27" i="5"/>
  <c r="E45" i="5"/>
  <c r="E47" i="5"/>
  <c r="E48" i="5"/>
  <c r="E29" i="5"/>
  <c r="E30" i="5"/>
  <c r="E31" i="5"/>
  <c r="E52" i="5"/>
  <c r="E34" i="5"/>
  <c r="E15" i="5"/>
  <c r="E53" i="5"/>
  <c r="E18" i="5"/>
  <c r="E20" i="5"/>
  <c r="E35" i="5"/>
  <c r="E54" i="5"/>
  <c r="W34" i="6"/>
  <c r="X34" i="6"/>
  <c r="Y34" i="6"/>
  <c r="W14" i="6"/>
  <c r="X14" i="6"/>
  <c r="Y14" i="6"/>
  <c r="W31" i="6"/>
  <c r="X31" i="6"/>
  <c r="Y31" i="6"/>
  <c r="W32" i="6"/>
  <c r="X32" i="6"/>
  <c r="Y32" i="6"/>
  <c r="W44" i="6"/>
  <c r="X44" i="6"/>
  <c r="Y44" i="6"/>
  <c r="W45" i="6"/>
  <c r="X45" i="6"/>
  <c r="Y45" i="6"/>
  <c r="W46" i="6"/>
  <c r="X46" i="6"/>
  <c r="Y46" i="6"/>
  <c r="W48" i="6"/>
  <c r="X48" i="6"/>
  <c r="Y48" i="6"/>
  <c r="W51" i="6"/>
  <c r="X51" i="6"/>
  <c r="Y51" i="6"/>
  <c r="W22" i="6"/>
  <c r="X22" i="6"/>
  <c r="Y22" i="6"/>
  <c r="W20" i="6"/>
  <c r="X20" i="6"/>
  <c r="Y20" i="6"/>
  <c r="W18" i="6"/>
  <c r="X18" i="6"/>
  <c r="Y18" i="6"/>
  <c r="W54" i="6"/>
  <c r="X54" i="6"/>
  <c r="Y54" i="6"/>
  <c r="W55" i="6"/>
  <c r="X55" i="6"/>
  <c r="Y55" i="6"/>
  <c r="W29" i="6"/>
  <c r="X29" i="6"/>
  <c r="Y29" i="6"/>
  <c r="W57" i="6"/>
  <c r="X57" i="6"/>
  <c r="Y57" i="6"/>
  <c r="W58" i="6"/>
  <c r="X58" i="6"/>
  <c r="Y58" i="6"/>
  <c r="W36" i="6"/>
  <c r="X36" i="6"/>
  <c r="Y36" i="6"/>
  <c r="W30" i="6"/>
  <c r="X30" i="6"/>
  <c r="Y30" i="6"/>
  <c r="W38" i="6"/>
  <c r="X38" i="6"/>
  <c r="Y38" i="6"/>
  <c r="W59" i="6"/>
  <c r="X59" i="6"/>
  <c r="Y59" i="6"/>
  <c r="T34" i="6"/>
  <c r="T14" i="6"/>
  <c r="T31" i="6"/>
  <c r="T32" i="6"/>
  <c r="T44" i="6"/>
  <c r="T45" i="6"/>
  <c r="T46" i="6"/>
  <c r="T48" i="6"/>
  <c r="T51" i="6"/>
  <c r="T22" i="6"/>
  <c r="T20" i="6"/>
  <c r="T18" i="6"/>
  <c r="T54" i="6"/>
  <c r="T55" i="6"/>
  <c r="T29" i="6"/>
  <c r="T57" i="6"/>
  <c r="T58" i="6"/>
  <c r="T36" i="6"/>
  <c r="T30" i="6"/>
  <c r="T38" i="6"/>
  <c r="T59" i="6"/>
  <c r="T61" i="6"/>
  <c r="T63" i="6"/>
  <c r="Q34" i="6"/>
  <c r="Q14" i="6"/>
  <c r="Q31" i="6"/>
  <c r="Q32" i="6"/>
  <c r="Q44" i="6"/>
  <c r="Q45" i="6"/>
  <c r="Q46" i="6"/>
  <c r="Q48" i="6"/>
  <c r="Q51" i="6"/>
  <c r="Q22" i="6"/>
  <c r="Q20" i="6"/>
  <c r="Q18" i="6"/>
  <c r="Q54" i="6"/>
  <c r="Q55" i="6"/>
  <c r="Q29" i="6"/>
  <c r="Q57" i="6"/>
  <c r="Q58" i="6"/>
  <c r="Q36" i="6"/>
  <c r="Q30" i="6"/>
  <c r="Q38" i="6"/>
  <c r="Q59" i="6"/>
  <c r="Q61" i="6"/>
  <c r="Q63" i="6"/>
  <c r="N34" i="6"/>
  <c r="N14" i="6"/>
  <c r="N31" i="6"/>
  <c r="N32" i="6"/>
  <c r="N44" i="6"/>
  <c r="N45" i="6"/>
  <c r="N46" i="6"/>
  <c r="N48" i="6"/>
  <c r="N51" i="6"/>
  <c r="N22" i="6"/>
  <c r="N20" i="6"/>
  <c r="N18" i="6"/>
  <c r="N54" i="6"/>
  <c r="N55" i="6"/>
  <c r="N29" i="6"/>
  <c r="N57" i="6"/>
  <c r="N58" i="6"/>
  <c r="N36" i="6"/>
  <c r="N30" i="6"/>
  <c r="N38" i="6"/>
  <c r="N59" i="6"/>
  <c r="K34" i="6"/>
  <c r="K14" i="6"/>
  <c r="K31" i="6"/>
  <c r="K32" i="6"/>
  <c r="K44" i="6"/>
  <c r="K45" i="6"/>
  <c r="K46" i="6"/>
  <c r="K48" i="6"/>
  <c r="K51" i="6"/>
  <c r="K22" i="6"/>
  <c r="K20" i="6"/>
  <c r="K18" i="6"/>
  <c r="K54" i="6"/>
  <c r="K55" i="6"/>
  <c r="K29" i="6"/>
  <c r="K57" i="6"/>
  <c r="K58" i="6"/>
  <c r="K36" i="6"/>
  <c r="K30" i="6"/>
  <c r="K38" i="6"/>
  <c r="K59" i="6"/>
  <c r="K61" i="6"/>
  <c r="H34" i="6"/>
  <c r="H14" i="6"/>
  <c r="H31" i="6"/>
  <c r="H32" i="6"/>
  <c r="H44" i="6"/>
  <c r="H45" i="6"/>
  <c r="H46" i="6"/>
  <c r="H48" i="6"/>
  <c r="H51" i="6"/>
  <c r="H22" i="6"/>
  <c r="H20" i="6"/>
  <c r="H18" i="6"/>
  <c r="H54" i="6"/>
  <c r="H55" i="6"/>
  <c r="H29" i="6"/>
  <c r="H57" i="6"/>
  <c r="H58" i="6"/>
  <c r="H36" i="6"/>
  <c r="H30" i="6"/>
  <c r="H38" i="6"/>
  <c r="H59" i="6"/>
  <c r="H61" i="6"/>
  <c r="H63" i="6"/>
  <c r="H69" i="6"/>
  <c r="H70" i="6"/>
  <c r="E34" i="6"/>
  <c r="E14" i="6"/>
  <c r="E31" i="6"/>
  <c r="E32" i="6"/>
  <c r="E44" i="6"/>
  <c r="E45" i="6"/>
  <c r="E46" i="6"/>
  <c r="E48" i="6"/>
  <c r="E51" i="6"/>
  <c r="E22" i="6"/>
  <c r="E20" i="6"/>
  <c r="E18" i="6"/>
  <c r="E54" i="6"/>
  <c r="E55" i="6"/>
  <c r="E29" i="6"/>
  <c r="E57" i="6"/>
  <c r="E58" i="6"/>
  <c r="E36" i="6"/>
  <c r="E30" i="6"/>
  <c r="E38" i="6"/>
  <c r="E59" i="6"/>
  <c r="E61" i="6"/>
  <c r="E63" i="6"/>
  <c r="E69" i="6"/>
  <c r="E70" i="6"/>
  <c r="E71" i="6"/>
  <c r="Z38" i="6" l="1"/>
  <c r="Z32" i="6"/>
  <c r="Z43" i="5"/>
  <c r="Z20" i="6"/>
  <c r="Z45" i="6"/>
  <c r="Z14" i="6"/>
  <c r="Z57" i="6"/>
  <c r="Z48" i="6"/>
  <c r="Z59" i="6"/>
  <c r="Z44" i="6"/>
  <c r="Z36" i="6"/>
  <c r="Z22" i="6"/>
  <c r="Z58" i="6"/>
  <c r="Z55" i="6"/>
  <c r="Z31" i="6"/>
  <c r="Z18" i="6"/>
  <c r="Z21" i="4"/>
  <c r="Z51" i="6"/>
  <c r="Z54" i="6"/>
  <c r="Z29" i="6"/>
  <c r="Z34" i="6"/>
  <c r="Z46" i="6"/>
  <c r="Z30" i="6"/>
  <c r="W44" i="5"/>
  <c r="X44" i="5"/>
  <c r="Y44" i="5"/>
  <c r="T44" i="5"/>
  <c r="Q44" i="5"/>
  <c r="N44" i="5"/>
  <c r="K44" i="5"/>
  <c r="H44" i="5"/>
  <c r="E44" i="5"/>
  <c r="Z44" i="5" l="1"/>
  <c r="J13" i="2"/>
  <c r="J8" i="2"/>
  <c r="J10" i="2"/>
  <c r="J21" i="2"/>
  <c r="J11" i="2"/>
  <c r="J15" i="3"/>
  <c r="J16" i="3"/>
  <c r="J8" i="3"/>
  <c r="J9" i="3"/>
  <c r="J24" i="3"/>
  <c r="J26" i="3"/>
  <c r="J36" i="3"/>
  <c r="J37" i="3"/>
  <c r="J29" i="3"/>
  <c r="J38" i="3"/>
  <c r="J40" i="3"/>
  <c r="J41" i="3"/>
  <c r="J43" i="3"/>
  <c r="J46" i="3"/>
  <c r="J51" i="3"/>
  <c r="J52" i="3"/>
  <c r="J53" i="3"/>
  <c r="J19" i="3"/>
  <c r="J57" i="3"/>
  <c r="W14" i="4"/>
  <c r="X14" i="4"/>
  <c r="Y14" i="4"/>
  <c r="W23" i="4"/>
  <c r="X23" i="4"/>
  <c r="Y23" i="4"/>
  <c r="W15" i="4"/>
  <c r="X15" i="4"/>
  <c r="Y15" i="4"/>
  <c r="W9" i="4"/>
  <c r="X9" i="4"/>
  <c r="Y9" i="4"/>
  <c r="W13" i="4"/>
  <c r="X13" i="4"/>
  <c r="Y13" i="4"/>
  <c r="W16" i="4"/>
  <c r="X16" i="4"/>
  <c r="Y16" i="4"/>
  <c r="W22" i="4"/>
  <c r="X22" i="4"/>
  <c r="Y22" i="4"/>
  <c r="W10" i="4"/>
  <c r="X10" i="4"/>
  <c r="Y10" i="4"/>
  <c r="T14" i="4"/>
  <c r="T23" i="4"/>
  <c r="T15" i="4"/>
  <c r="T9" i="4"/>
  <c r="T13" i="4"/>
  <c r="T16" i="4"/>
  <c r="T22" i="4"/>
  <c r="T10" i="4"/>
  <c r="T24" i="4"/>
  <c r="T25" i="4"/>
  <c r="T26" i="4"/>
  <c r="T27" i="4"/>
  <c r="T28" i="4"/>
  <c r="Q14" i="4"/>
  <c r="Q23" i="4"/>
  <c r="Q15" i="4"/>
  <c r="Q9" i="4"/>
  <c r="Q13" i="4"/>
  <c r="Q16" i="4"/>
  <c r="Q22" i="4"/>
  <c r="Q10" i="4"/>
  <c r="N14" i="4"/>
  <c r="N23" i="4"/>
  <c r="N15" i="4"/>
  <c r="N9" i="4"/>
  <c r="N13" i="4"/>
  <c r="N16" i="4"/>
  <c r="N22" i="4"/>
  <c r="N10" i="4"/>
  <c r="K14" i="4"/>
  <c r="K23" i="4"/>
  <c r="K15" i="4"/>
  <c r="K9" i="4"/>
  <c r="K13" i="4"/>
  <c r="K16" i="4"/>
  <c r="K22" i="4"/>
  <c r="K10" i="4"/>
  <c r="H14" i="4"/>
  <c r="H23" i="4"/>
  <c r="H15" i="4"/>
  <c r="H9" i="4"/>
  <c r="H13" i="4"/>
  <c r="H16" i="4"/>
  <c r="H22" i="4"/>
  <c r="H10" i="4"/>
  <c r="E14" i="4"/>
  <c r="E23" i="4"/>
  <c r="E15" i="4"/>
  <c r="E9" i="4"/>
  <c r="E13" i="4"/>
  <c r="E16" i="4"/>
  <c r="E22" i="4"/>
  <c r="E10" i="4"/>
  <c r="W40" i="5"/>
  <c r="X40" i="5"/>
  <c r="Y40" i="5"/>
  <c r="W25" i="5"/>
  <c r="X25" i="5"/>
  <c r="Y25" i="5"/>
  <c r="W14" i="5"/>
  <c r="X14" i="5"/>
  <c r="Y14" i="5"/>
  <c r="W53" i="5"/>
  <c r="X53" i="5"/>
  <c r="Y53" i="5"/>
  <c r="W48" i="5"/>
  <c r="X48" i="5"/>
  <c r="Y48" i="5"/>
  <c r="W29" i="5"/>
  <c r="X29" i="5"/>
  <c r="Y29" i="5"/>
  <c r="W30" i="5"/>
  <c r="X30" i="5"/>
  <c r="Y30" i="5"/>
  <c r="W31" i="5"/>
  <c r="X31" i="5"/>
  <c r="Y31" i="5"/>
  <c r="W52" i="5"/>
  <c r="X52" i="5"/>
  <c r="Y52" i="5"/>
  <c r="W24" i="5"/>
  <c r="X24" i="5"/>
  <c r="Y24" i="5"/>
  <c r="W34" i="5"/>
  <c r="X34" i="5"/>
  <c r="Y34" i="5"/>
  <c r="W18" i="5"/>
  <c r="X18" i="5"/>
  <c r="Y18" i="5"/>
  <c r="W20" i="5"/>
  <c r="X20" i="5"/>
  <c r="Y20" i="5"/>
  <c r="W35" i="5"/>
  <c r="X35" i="5"/>
  <c r="Y35" i="5"/>
  <c r="W54" i="5"/>
  <c r="X54" i="5"/>
  <c r="Y54" i="5"/>
  <c r="W12" i="5"/>
  <c r="X12" i="5"/>
  <c r="Y12" i="5"/>
  <c r="W36" i="5"/>
  <c r="X36" i="5"/>
  <c r="Y36" i="5"/>
  <c r="W55" i="5"/>
  <c r="X55" i="5"/>
  <c r="Y55" i="5"/>
  <c r="W17" i="5"/>
  <c r="X17" i="5"/>
  <c r="Y17" i="5"/>
  <c r="W58" i="5"/>
  <c r="X58" i="5"/>
  <c r="Y58" i="5"/>
  <c r="W23" i="5"/>
  <c r="X23" i="5"/>
  <c r="Y23" i="5"/>
  <c r="W59" i="5"/>
  <c r="X59" i="5"/>
  <c r="Y59" i="5"/>
  <c r="W61" i="5"/>
  <c r="X61" i="5"/>
  <c r="Y61" i="5"/>
  <c r="W60" i="5"/>
  <c r="X60" i="5"/>
  <c r="Y60" i="5"/>
  <c r="T40" i="5"/>
  <c r="T25" i="5"/>
  <c r="T14" i="5"/>
  <c r="T53" i="5"/>
  <c r="T48" i="5"/>
  <c r="T29" i="5"/>
  <c r="T30" i="5"/>
  <c r="T31" i="5"/>
  <c r="T52" i="5"/>
  <c r="T24" i="5"/>
  <c r="T34" i="5"/>
  <c r="T18" i="5"/>
  <c r="T20" i="5"/>
  <c r="T35" i="5"/>
  <c r="T54" i="5"/>
  <c r="T12" i="5"/>
  <c r="T36" i="5"/>
  <c r="T55" i="5"/>
  <c r="T17" i="5"/>
  <c r="T58" i="5"/>
  <c r="T23" i="5"/>
  <c r="T59" i="5"/>
  <c r="T61" i="5"/>
  <c r="T60" i="5"/>
  <c r="Q40" i="5"/>
  <c r="Q25" i="5"/>
  <c r="Q14" i="5"/>
  <c r="Q53" i="5"/>
  <c r="Q48" i="5"/>
  <c r="Q29" i="5"/>
  <c r="Q30" i="5"/>
  <c r="Q31" i="5"/>
  <c r="Q52" i="5"/>
  <c r="Q24" i="5"/>
  <c r="Q34" i="5"/>
  <c r="Q18" i="5"/>
  <c r="Q20" i="5"/>
  <c r="Q35" i="5"/>
  <c r="Q54" i="5"/>
  <c r="Q12" i="5"/>
  <c r="Q36" i="5"/>
  <c r="Q55" i="5"/>
  <c r="Q17" i="5"/>
  <c r="Q58" i="5"/>
  <c r="Q23" i="5"/>
  <c r="Q59" i="5"/>
  <c r="Q61" i="5"/>
  <c r="Q60" i="5"/>
  <c r="N40" i="5"/>
  <c r="N25" i="5"/>
  <c r="N14" i="5"/>
  <c r="N53" i="5"/>
  <c r="N48" i="5"/>
  <c r="N29" i="5"/>
  <c r="N30" i="5"/>
  <c r="N31" i="5"/>
  <c r="N52" i="5"/>
  <c r="N24" i="5"/>
  <c r="N34" i="5"/>
  <c r="N18" i="5"/>
  <c r="N20" i="5"/>
  <c r="N35" i="5"/>
  <c r="N54" i="5"/>
  <c r="N12" i="5"/>
  <c r="N36" i="5"/>
  <c r="N55" i="5"/>
  <c r="N17" i="5"/>
  <c r="N58" i="5"/>
  <c r="N23" i="5"/>
  <c r="N59" i="5"/>
  <c r="N61" i="5"/>
  <c r="N60" i="5"/>
  <c r="K40" i="5"/>
  <c r="K25" i="5"/>
  <c r="K14" i="5"/>
  <c r="K53" i="5"/>
  <c r="K48" i="5"/>
  <c r="K29" i="5"/>
  <c r="K30" i="5"/>
  <c r="K31" i="5"/>
  <c r="K52" i="5"/>
  <c r="K24" i="5"/>
  <c r="K34" i="5"/>
  <c r="K18" i="5"/>
  <c r="K20" i="5"/>
  <c r="K35" i="5"/>
  <c r="K54" i="5"/>
  <c r="K12" i="5"/>
  <c r="K36" i="5"/>
  <c r="K55" i="5"/>
  <c r="K17" i="5"/>
  <c r="K58" i="5"/>
  <c r="K23" i="5"/>
  <c r="K59" i="5"/>
  <c r="K61" i="5"/>
  <c r="K60" i="5"/>
  <c r="H40" i="5"/>
  <c r="H25" i="5"/>
  <c r="H14" i="5"/>
  <c r="H53" i="5"/>
  <c r="H48" i="5"/>
  <c r="H29" i="5"/>
  <c r="H30" i="5"/>
  <c r="H31" i="5"/>
  <c r="H52" i="5"/>
  <c r="H24" i="5"/>
  <c r="H34" i="5"/>
  <c r="H18" i="5"/>
  <c r="H20" i="5"/>
  <c r="H35" i="5"/>
  <c r="H54" i="5"/>
  <c r="H12" i="5"/>
  <c r="H36" i="5"/>
  <c r="H55" i="5"/>
  <c r="H17" i="5"/>
  <c r="H58" i="5"/>
  <c r="H23" i="5"/>
  <c r="H59" i="5"/>
  <c r="H61" i="5"/>
  <c r="H60" i="5"/>
  <c r="E40" i="5"/>
  <c r="E25" i="5"/>
  <c r="E14" i="5"/>
  <c r="E24" i="5"/>
  <c r="E12" i="5"/>
  <c r="E36" i="5"/>
  <c r="E55" i="5"/>
  <c r="E17" i="5"/>
  <c r="E58" i="5"/>
  <c r="E23" i="5"/>
  <c r="E59" i="5"/>
  <c r="E61" i="5"/>
  <c r="E60" i="5"/>
  <c r="W9" i="6"/>
  <c r="X9" i="6"/>
  <c r="Y9" i="6"/>
  <c r="W23" i="6"/>
  <c r="X23" i="6"/>
  <c r="Y23" i="6"/>
  <c r="W16" i="6"/>
  <c r="X16" i="6"/>
  <c r="Y16" i="6"/>
  <c r="W13" i="6"/>
  <c r="X13" i="6"/>
  <c r="Y13" i="6"/>
  <c r="W27" i="6"/>
  <c r="X27" i="6"/>
  <c r="Y27" i="6"/>
  <c r="W10" i="6"/>
  <c r="X10" i="6"/>
  <c r="Y10" i="6"/>
  <c r="W21" i="6"/>
  <c r="X21" i="6"/>
  <c r="Y21" i="6"/>
  <c r="W40" i="6"/>
  <c r="X40" i="6"/>
  <c r="Y40" i="6"/>
  <c r="W26" i="6"/>
  <c r="X26" i="6"/>
  <c r="Y26" i="6"/>
  <c r="W15" i="6"/>
  <c r="X15" i="6"/>
  <c r="Y15" i="6"/>
  <c r="W19" i="6"/>
  <c r="X19" i="6"/>
  <c r="Y19" i="6"/>
  <c r="W12" i="6"/>
  <c r="X12" i="6"/>
  <c r="Y12" i="6"/>
  <c r="W28" i="6"/>
  <c r="X28" i="6"/>
  <c r="Y28" i="6"/>
  <c r="W24" i="6"/>
  <c r="X24" i="6"/>
  <c r="Y24" i="6"/>
  <c r="W61" i="6"/>
  <c r="X61" i="6"/>
  <c r="Y61" i="6"/>
  <c r="W63" i="6"/>
  <c r="X63" i="6"/>
  <c r="Y63" i="6"/>
  <c r="W69" i="6"/>
  <c r="X69" i="6"/>
  <c r="Y69" i="6"/>
  <c r="W70" i="6"/>
  <c r="X70" i="6"/>
  <c r="Y70" i="6"/>
  <c r="W71" i="6"/>
  <c r="X71" i="6"/>
  <c r="Y71" i="6"/>
  <c r="T9" i="6"/>
  <c r="T23" i="6"/>
  <c r="T16" i="6"/>
  <c r="T13" i="6"/>
  <c r="T27" i="6"/>
  <c r="T10" i="6"/>
  <c r="T21" i="6"/>
  <c r="T40" i="6"/>
  <c r="T26" i="6"/>
  <c r="T15" i="6"/>
  <c r="T19" i="6"/>
  <c r="T12" i="6"/>
  <c r="T28" i="6"/>
  <c r="T24" i="6"/>
  <c r="T69" i="6"/>
  <c r="T70" i="6"/>
  <c r="T71" i="6"/>
  <c r="Q9" i="6"/>
  <c r="Q23" i="6"/>
  <c r="Q16" i="6"/>
  <c r="Q13" i="6"/>
  <c r="Q27" i="6"/>
  <c r="Q10" i="6"/>
  <c r="Q21" i="6"/>
  <c r="Q40" i="6"/>
  <c r="Q26" i="6"/>
  <c r="Q15" i="6"/>
  <c r="Q19" i="6"/>
  <c r="Q12" i="6"/>
  <c r="Q28" i="6"/>
  <c r="Q24" i="6"/>
  <c r="Q69" i="6"/>
  <c r="Q70" i="6"/>
  <c r="Q71" i="6"/>
  <c r="N9" i="6"/>
  <c r="N23" i="6"/>
  <c r="N16" i="6"/>
  <c r="N13" i="6"/>
  <c r="N27" i="6"/>
  <c r="N10" i="6"/>
  <c r="N21" i="6"/>
  <c r="N40" i="6"/>
  <c r="N26" i="6"/>
  <c r="N15" i="6"/>
  <c r="N19" i="6"/>
  <c r="N12" i="6"/>
  <c r="N28" i="6"/>
  <c r="N24" i="6"/>
  <c r="N61" i="6"/>
  <c r="N63" i="6"/>
  <c r="N69" i="6"/>
  <c r="N70" i="6"/>
  <c r="N71" i="6"/>
  <c r="K9" i="6"/>
  <c r="K23" i="6"/>
  <c r="K16" i="6"/>
  <c r="K13" i="6"/>
  <c r="K27" i="6"/>
  <c r="K10" i="6"/>
  <c r="K21" i="6"/>
  <c r="K40" i="6"/>
  <c r="K26" i="6"/>
  <c r="K15" i="6"/>
  <c r="K19" i="6"/>
  <c r="K12" i="6"/>
  <c r="K28" i="6"/>
  <c r="K24" i="6"/>
  <c r="K63" i="6"/>
  <c r="K69" i="6"/>
  <c r="K70" i="6"/>
  <c r="K71" i="6"/>
  <c r="H9" i="6"/>
  <c r="H23" i="6"/>
  <c r="H16" i="6"/>
  <c r="H13" i="6"/>
  <c r="H27" i="6"/>
  <c r="H10" i="6"/>
  <c r="H21" i="6"/>
  <c r="H40" i="6"/>
  <c r="H26" i="6"/>
  <c r="H15" i="6"/>
  <c r="H19" i="6"/>
  <c r="H12" i="6"/>
  <c r="H28" i="6"/>
  <c r="H24" i="6"/>
  <c r="H71" i="6"/>
  <c r="E9" i="6"/>
  <c r="E23" i="6"/>
  <c r="E16" i="6"/>
  <c r="E13" i="6"/>
  <c r="E27" i="6"/>
  <c r="E10" i="6"/>
  <c r="E21" i="6"/>
  <c r="E40" i="6"/>
  <c r="E26" i="6"/>
  <c r="E15" i="6"/>
  <c r="E19" i="6"/>
  <c r="E12" i="6"/>
  <c r="E28" i="6"/>
  <c r="E24" i="6"/>
  <c r="Z10" i="4" l="1"/>
  <c r="Z9" i="4"/>
  <c r="Z59" i="5"/>
  <c r="Z25" i="5"/>
  <c r="Z24" i="5"/>
  <c r="Z16" i="6"/>
  <c r="Z22" i="4"/>
  <c r="Z14" i="4"/>
  <c r="Z13" i="6"/>
  <c r="Z28" i="6"/>
  <c r="Z16" i="4"/>
  <c r="Z15" i="4"/>
  <c r="Z34" i="5"/>
  <c r="Z54" i="5"/>
  <c r="Z18" i="5"/>
  <c r="Z35" i="5"/>
  <c r="Z12" i="5"/>
  <c r="Z40" i="6"/>
  <c r="Z12" i="6"/>
  <c r="Z15" i="6"/>
  <c r="Z23" i="6"/>
  <c r="Z24" i="6"/>
  <c r="Z26" i="6"/>
  <c r="Z27" i="6"/>
  <c r="Z71" i="6"/>
  <c r="Z21" i="6"/>
  <c r="Z10" i="6"/>
  <c r="Z19" i="6"/>
  <c r="Z61" i="6"/>
  <c r="Z69" i="6"/>
  <c r="Z9" i="6"/>
  <c r="Z70" i="6"/>
  <c r="Z63" i="6"/>
  <c r="Z30" i="5"/>
  <c r="Z58" i="5"/>
  <c r="Z40" i="5"/>
  <c r="Z60" i="5"/>
  <c r="Z14" i="5"/>
  <c r="Z31" i="5"/>
  <c r="Z61" i="5"/>
  <c r="Z55" i="5"/>
  <c r="Z48" i="5"/>
  <c r="Z36" i="5"/>
  <c r="Z17" i="5"/>
  <c r="Z53" i="5"/>
  <c r="Z23" i="5"/>
  <c r="Z29" i="5"/>
  <c r="Z52" i="5"/>
  <c r="Z20" i="5"/>
  <c r="Z23" i="4"/>
  <c r="Z13" i="4"/>
  <c r="N42" i="5"/>
  <c r="Q42" i="5"/>
  <c r="T42" i="5"/>
  <c r="W42" i="5"/>
  <c r="X42" i="5"/>
  <c r="Y42" i="5"/>
  <c r="E42" i="5"/>
  <c r="H42" i="5"/>
  <c r="K42" i="5"/>
  <c r="C61" i="2"/>
  <c r="D61" i="2"/>
  <c r="E61" i="2"/>
  <c r="G61" i="2"/>
  <c r="H61" i="2"/>
  <c r="I61" i="2"/>
  <c r="F61" i="2"/>
  <c r="J23" i="2"/>
  <c r="J18" i="2"/>
  <c r="Z42" i="5" l="1"/>
  <c r="M6" i="19"/>
  <c r="AA6" i="19" s="1"/>
  <c r="AB6" i="19" s="1"/>
  <c r="M7" i="19"/>
  <c r="AA7" i="19" s="1"/>
  <c r="AB7" i="19" s="1"/>
  <c r="P6" i="19" l="1"/>
  <c r="N6" i="19"/>
  <c r="P11" i="19" l="1"/>
  <c r="N11" i="19"/>
  <c r="J15" i="2"/>
  <c r="J25" i="2"/>
  <c r="W27" i="5"/>
  <c r="X27" i="5"/>
  <c r="Y27" i="5"/>
  <c r="W45" i="5"/>
  <c r="X45" i="5"/>
  <c r="Y45" i="5"/>
  <c r="T27" i="5"/>
  <c r="T45" i="5"/>
  <c r="Q45" i="5"/>
  <c r="E21" i="5"/>
  <c r="H21" i="5"/>
  <c r="K21" i="5"/>
  <c r="N21" i="5"/>
  <c r="Q21" i="5"/>
  <c r="T21" i="5"/>
  <c r="W21" i="5"/>
  <c r="X21" i="5"/>
  <c r="Y21" i="5"/>
  <c r="Z45" i="5" l="1"/>
  <c r="Z27" i="5"/>
  <c r="Z21" i="5"/>
  <c r="D63" i="5" l="1"/>
  <c r="F63" i="5"/>
  <c r="G63" i="5"/>
  <c r="I63" i="5"/>
  <c r="J63" i="5"/>
  <c r="L63" i="5"/>
  <c r="M63" i="5"/>
  <c r="O63" i="5"/>
  <c r="P63" i="5"/>
  <c r="R63" i="5"/>
  <c r="S63" i="5"/>
  <c r="U63" i="5"/>
  <c r="V63" i="5"/>
  <c r="C63" i="5"/>
  <c r="W22" i="5"/>
  <c r="X22" i="5"/>
  <c r="Y22" i="5"/>
  <c r="W19" i="5"/>
  <c r="X19" i="5"/>
  <c r="Y19" i="5"/>
  <c r="W13" i="5"/>
  <c r="X13" i="5"/>
  <c r="Y13" i="5"/>
  <c r="W16" i="5"/>
  <c r="X16" i="5"/>
  <c r="Y16" i="5"/>
  <c r="W47" i="5"/>
  <c r="X47" i="5"/>
  <c r="Y47" i="5"/>
  <c r="W15" i="5"/>
  <c r="X15" i="5"/>
  <c r="Y15" i="5"/>
  <c r="T22" i="5"/>
  <c r="T19" i="5"/>
  <c r="T13" i="5"/>
  <c r="T16" i="5"/>
  <c r="T47" i="5"/>
  <c r="T15" i="5"/>
  <c r="Q22" i="5"/>
  <c r="Q19" i="5"/>
  <c r="Q13" i="5"/>
  <c r="Q16" i="5"/>
  <c r="Q47" i="5"/>
  <c r="Q15" i="5"/>
  <c r="N22" i="5"/>
  <c r="N19" i="5"/>
  <c r="N13" i="5"/>
  <c r="N16" i="5"/>
  <c r="N47" i="5"/>
  <c r="N15" i="5"/>
  <c r="K22" i="5"/>
  <c r="K19" i="5"/>
  <c r="K13" i="5"/>
  <c r="K16" i="5"/>
  <c r="K47" i="5"/>
  <c r="K15" i="5"/>
  <c r="H22" i="5"/>
  <c r="H19" i="5"/>
  <c r="H13" i="5"/>
  <c r="H16" i="5"/>
  <c r="H15" i="5"/>
  <c r="E22" i="5"/>
  <c r="E19" i="5"/>
  <c r="E13" i="5"/>
  <c r="E16" i="5"/>
  <c r="D73" i="6"/>
  <c r="F73" i="6"/>
  <c r="G73" i="6"/>
  <c r="I73" i="6"/>
  <c r="J73" i="6"/>
  <c r="L73" i="6"/>
  <c r="M73" i="6"/>
  <c r="O73" i="6"/>
  <c r="P73" i="6"/>
  <c r="R73" i="6"/>
  <c r="S73" i="6"/>
  <c r="U73" i="6"/>
  <c r="V73" i="6"/>
  <c r="C73" i="6"/>
  <c r="Z22" i="5" l="1"/>
  <c r="Z16" i="5"/>
  <c r="Z13" i="5"/>
  <c r="Z15" i="5"/>
  <c r="Z19" i="5"/>
  <c r="Z47" i="5"/>
  <c r="M13" i="19"/>
  <c r="D30" i="4" l="1"/>
  <c r="F30" i="4"/>
  <c r="G30" i="4"/>
  <c r="I30" i="4"/>
  <c r="J30" i="4"/>
  <c r="L30" i="4"/>
  <c r="M30" i="4"/>
  <c r="O30" i="4"/>
  <c r="P30" i="4"/>
  <c r="R30" i="4"/>
  <c r="S30" i="4"/>
  <c r="U30" i="4"/>
  <c r="V30" i="4"/>
  <c r="C30" i="4"/>
  <c r="D59" i="3"/>
  <c r="E59" i="3"/>
  <c r="F59" i="3"/>
  <c r="G59" i="3"/>
  <c r="H59" i="3"/>
  <c r="I59" i="3"/>
  <c r="C59" i="3"/>
  <c r="X11" i="4" l="1"/>
  <c r="Y11" i="4"/>
  <c r="X24" i="4"/>
  <c r="Y24" i="4"/>
  <c r="X25" i="4"/>
  <c r="Y25" i="4"/>
  <c r="X26" i="4"/>
  <c r="Y26" i="4"/>
  <c r="X27" i="4"/>
  <c r="Y27" i="4"/>
  <c r="X28" i="4"/>
  <c r="Y28" i="4"/>
  <c r="H11" i="4"/>
  <c r="K11" i="4"/>
  <c r="N11" i="4"/>
  <c r="Q11" i="4"/>
  <c r="T11" i="4"/>
  <c r="W11" i="4"/>
  <c r="H24" i="4"/>
  <c r="K24" i="4"/>
  <c r="N24" i="4"/>
  <c r="Q24" i="4"/>
  <c r="W24" i="4"/>
  <c r="H25" i="4"/>
  <c r="K25" i="4"/>
  <c r="N25" i="4"/>
  <c r="Q25" i="4"/>
  <c r="W25" i="4"/>
  <c r="H26" i="4"/>
  <c r="K26" i="4"/>
  <c r="N26" i="4"/>
  <c r="Q26" i="4"/>
  <c r="W26" i="4"/>
  <c r="H27" i="4"/>
  <c r="K27" i="4"/>
  <c r="N27" i="4"/>
  <c r="Q27" i="4"/>
  <c r="W27" i="4"/>
  <c r="H28" i="4"/>
  <c r="K28" i="4"/>
  <c r="N28" i="4"/>
  <c r="Q28" i="4"/>
  <c r="W28" i="4"/>
  <c r="E11" i="4"/>
  <c r="E24" i="4"/>
  <c r="E25" i="4"/>
  <c r="E26" i="4"/>
  <c r="E27" i="4"/>
  <c r="E28" i="4"/>
  <c r="J20" i="3"/>
  <c r="J22" i="3"/>
  <c r="J18" i="3"/>
  <c r="Y9" i="5"/>
  <c r="Y63" i="5" s="1"/>
  <c r="X9" i="5"/>
  <c r="X63" i="5" s="1"/>
  <c r="W9" i="5"/>
  <c r="W63" i="5" s="1"/>
  <c r="T9" i="5"/>
  <c r="T63" i="5" s="1"/>
  <c r="Q9" i="5"/>
  <c r="Q63" i="5" s="1"/>
  <c r="N9" i="5"/>
  <c r="N63" i="5" s="1"/>
  <c r="K9" i="5"/>
  <c r="K63" i="5" s="1"/>
  <c r="H9" i="5"/>
  <c r="H63" i="5" s="1"/>
  <c r="E9" i="5"/>
  <c r="E63" i="5" s="1"/>
  <c r="X17" i="6"/>
  <c r="Y17" i="6"/>
  <c r="H17" i="6"/>
  <c r="K17" i="6"/>
  <c r="N17" i="6"/>
  <c r="Q17" i="6"/>
  <c r="T17" i="6"/>
  <c r="W17" i="6"/>
  <c r="E17" i="6"/>
  <c r="Z28" i="4" l="1"/>
  <c r="J61" i="2"/>
  <c r="T73" i="6"/>
  <c r="W73" i="6"/>
  <c r="Y30" i="4"/>
  <c r="H30" i="4"/>
  <c r="W30" i="4"/>
  <c r="T30" i="4"/>
  <c r="Q30" i="4"/>
  <c r="E30" i="4"/>
  <c r="N30" i="4"/>
  <c r="K30" i="4"/>
  <c r="Z26" i="4"/>
  <c r="Z25" i="4"/>
  <c r="K73" i="6"/>
  <c r="Y73" i="6"/>
  <c r="Q73" i="6"/>
  <c r="N73" i="6"/>
  <c r="H73" i="6"/>
  <c r="X73" i="6"/>
  <c r="E73" i="6"/>
  <c r="Z17" i="6"/>
  <c r="J59" i="3"/>
  <c r="Z11" i="4"/>
  <c r="X30" i="4"/>
  <c r="N7" i="19"/>
  <c r="P10" i="19"/>
  <c r="Z27" i="4"/>
  <c r="Z24" i="4"/>
  <c r="Z9" i="5"/>
  <c r="Z63" i="5" s="1"/>
  <c r="N10" i="19"/>
  <c r="N9" i="19"/>
  <c r="P7" i="19"/>
  <c r="P8" i="19"/>
  <c r="P9" i="19"/>
  <c r="N8" i="19"/>
  <c r="Z30" i="4" l="1"/>
  <c r="Z73" i="6"/>
</calcChain>
</file>

<file path=xl/sharedStrings.xml><?xml version="1.0" encoding="utf-8"?>
<sst xmlns="http://schemas.openxmlformats.org/spreadsheetml/2006/main" count="1164" uniqueCount="266">
  <si>
    <t>Competition</t>
  </si>
  <si>
    <t>Opposition</t>
  </si>
  <si>
    <t>H/A</t>
  </si>
  <si>
    <t>F</t>
  </si>
  <si>
    <t>A</t>
  </si>
  <si>
    <t>Score</t>
  </si>
  <si>
    <t>Scorers</t>
  </si>
  <si>
    <t>Assists</t>
  </si>
  <si>
    <t>MOTM</t>
  </si>
  <si>
    <t>DOTD</t>
  </si>
  <si>
    <t>Name</t>
  </si>
  <si>
    <t>GA</t>
  </si>
  <si>
    <t>PK</t>
  </si>
  <si>
    <t>Points</t>
  </si>
  <si>
    <t>GK</t>
  </si>
  <si>
    <t>League</t>
  </si>
  <si>
    <t>Cup</t>
  </si>
  <si>
    <t>Total</t>
  </si>
  <si>
    <t>Niall Kelly</t>
  </si>
  <si>
    <t>Lewis Riches</t>
  </si>
  <si>
    <t>Steve Burchell</t>
  </si>
  <si>
    <t>Peter Brown</t>
  </si>
  <si>
    <t>Sam Pritchard</t>
  </si>
  <si>
    <t>Ricardo Iglesias</t>
  </si>
  <si>
    <t>Tom Benham</t>
  </si>
  <si>
    <t>Dan Rist</t>
  </si>
  <si>
    <t>Gabriel Draghici</t>
  </si>
  <si>
    <t>Nathen Harris</t>
  </si>
  <si>
    <t>Ken Usanov</t>
  </si>
  <si>
    <t>Iain Evans</t>
  </si>
  <si>
    <t>Darren Fitzgerald</t>
  </si>
  <si>
    <t>Denys Zhurbiy</t>
  </si>
  <si>
    <t>Scott Brown</t>
  </si>
  <si>
    <t>Conor Murphy</t>
  </si>
  <si>
    <t>Chris Outred</t>
  </si>
  <si>
    <t>Tom Johnson</t>
  </si>
  <si>
    <t>Luke Newman</t>
  </si>
  <si>
    <t>Ryan Burchell</t>
  </si>
  <si>
    <t>Sam Harvey</t>
  </si>
  <si>
    <t>Glenn Pitman</t>
  </si>
  <si>
    <t>Simon Clapperton</t>
  </si>
  <si>
    <t>Martin Quinlan</t>
  </si>
  <si>
    <t>George Strawbridge</t>
  </si>
  <si>
    <t>Lee Lenihan</t>
  </si>
  <si>
    <t>Dwayne Bedford</t>
  </si>
  <si>
    <t>Andrew Dobson</t>
  </si>
  <si>
    <t>Jack Costello</t>
  </si>
  <si>
    <t>Date</t>
  </si>
  <si>
    <t>Ivan Gladkow</t>
  </si>
  <si>
    <t>Max Carveth</t>
  </si>
  <si>
    <t>Mike Reed</t>
  </si>
  <si>
    <t>Neal Davison</t>
  </si>
  <si>
    <t>Dulanie Richards</t>
  </si>
  <si>
    <t>Sam Kapadia</t>
  </si>
  <si>
    <t>Simon White</t>
  </si>
  <si>
    <t>Darren Avey</t>
  </si>
  <si>
    <t>Andrew Graves</t>
  </si>
  <si>
    <t>Mike Stone</t>
  </si>
  <si>
    <t>Harrison Ryle</t>
  </si>
  <si>
    <t>James Gray</t>
  </si>
  <si>
    <t>Haydn Dance</t>
  </si>
  <si>
    <t>Graham Willgoss</t>
  </si>
  <si>
    <t>Darcy Yates</t>
  </si>
  <si>
    <t>David Quainton</t>
  </si>
  <si>
    <t>Slate - Set up</t>
  </si>
  <si>
    <t>Yes</t>
  </si>
  <si>
    <t>Clive Corrigan</t>
  </si>
  <si>
    <t>Ed Plaistow</t>
  </si>
  <si>
    <t>George Brobbey</t>
  </si>
  <si>
    <t>5s</t>
  </si>
  <si>
    <t>1s</t>
  </si>
  <si>
    <t>3s</t>
  </si>
  <si>
    <t>4s</t>
  </si>
  <si>
    <t>2s</t>
  </si>
  <si>
    <t>Player</t>
  </si>
  <si>
    <t>Simon Hussey</t>
  </si>
  <si>
    <t>Mario Del Prestito</t>
  </si>
  <si>
    <t>6s</t>
  </si>
  <si>
    <t>Vets</t>
  </si>
  <si>
    <t>Team</t>
  </si>
  <si>
    <t>Dan Kelly</t>
  </si>
  <si>
    <t>Joe Vaughan</t>
  </si>
  <si>
    <t>Ben Cook</t>
  </si>
  <si>
    <t>Ryan Gresty</t>
  </si>
  <si>
    <t>Team:</t>
  </si>
  <si>
    <t>Club</t>
  </si>
  <si>
    <t>Aaron Whyman</t>
  </si>
  <si>
    <t>Sam Harris</t>
  </si>
  <si>
    <t>James Barnett</t>
  </si>
  <si>
    <t>Mamadou Oury Bah Bah</t>
  </si>
  <si>
    <t>Signed up</t>
  </si>
  <si>
    <t>No</t>
  </si>
  <si>
    <t>Not initiated</t>
  </si>
  <si>
    <t>Joel Carter</t>
  </si>
  <si>
    <t>Yumesh Suthakaran</t>
  </si>
  <si>
    <t>Tiago Carvalho</t>
  </si>
  <si>
    <t>Thomas Murphy</t>
  </si>
  <si>
    <t>Simon Daniel</t>
  </si>
  <si>
    <t>Scott Mcgowan</t>
  </si>
  <si>
    <t>Sam Clayton</t>
  </si>
  <si>
    <t>Rupert Pallett</t>
  </si>
  <si>
    <t>Roma Bilivskiy</t>
  </si>
  <si>
    <t>Roderick Glynn</t>
  </si>
  <si>
    <t>Rob Cooke</t>
  </si>
  <si>
    <t>Riz Khan</t>
  </si>
  <si>
    <t>Rhys George</t>
  </si>
  <si>
    <t>Peter Obeng-Adu</t>
  </si>
  <si>
    <t>Pete Jennings</t>
  </si>
  <si>
    <t>Paul Welch</t>
  </si>
  <si>
    <t>Paul Pearce</t>
  </si>
  <si>
    <t>Oliver Bates</t>
  </si>
  <si>
    <t>Michael Todt</t>
  </si>
  <si>
    <t>Matthew Haswell</t>
  </si>
  <si>
    <t>Mark Chappell</t>
  </si>
  <si>
    <t>Marcos Pachar</t>
  </si>
  <si>
    <t>Keiran Lee</t>
  </si>
  <si>
    <t>Justin Huxter</t>
  </si>
  <si>
    <t>Jonathan Graham</t>
  </si>
  <si>
    <t>John Gridley</t>
  </si>
  <si>
    <t>Jamie Fortucci</t>
  </si>
  <si>
    <t>James Cross</t>
  </si>
  <si>
    <t>Gzim Raca</t>
  </si>
  <si>
    <t>Ellis Bee</t>
  </si>
  <si>
    <t>David Golding</t>
  </si>
  <si>
    <t>Daniel Salisbury-Jones</t>
  </si>
  <si>
    <t>Dan Baker</t>
  </si>
  <si>
    <t>Craig Usher</t>
  </si>
  <si>
    <t>Cleberson Faccin</t>
  </si>
  <si>
    <t>Chaz-Lee Martin</t>
  </si>
  <si>
    <t>Billy Lane</t>
  </si>
  <si>
    <t>Anwar Madkour</t>
  </si>
  <si>
    <t>Antonio Criscuolo</t>
  </si>
  <si>
    <t>Andy Hutt</t>
  </si>
  <si>
    <t>Andrew Bitmead</t>
  </si>
  <si>
    <t>Alexander Herbert</t>
  </si>
  <si>
    <t>Alex Riley</t>
  </si>
  <si>
    <t>Aaron Byrne</t>
  </si>
  <si>
    <t>Aaron Ackerman</t>
  </si>
  <si>
    <t>Slate status</t>
  </si>
  <si>
    <t>FA registration status</t>
  </si>
  <si>
    <t>Active player</t>
  </si>
  <si>
    <t>Not signed up</t>
  </si>
  <si>
    <t>Shirt number</t>
  </si>
  <si>
    <t>Points scoring system</t>
  </si>
  <si>
    <t>Clean sheet</t>
  </si>
  <si>
    <t>Penalty save / opposition miss</t>
  </si>
  <si>
    <t>1 goal conceded</t>
  </si>
  <si>
    <t>Event</t>
  </si>
  <si>
    <t>All statistics are obtained from information provided by team managers.  If a player thinks that the information presented in this table is incorrect, they need to liaise with the team manager.</t>
  </si>
  <si>
    <t>Totals</t>
  </si>
  <si>
    <t>How the overdue debtors list works</t>
  </si>
  <si>
    <t>2.  Once on the list, players will only be selected if there is a requirement and all other debt free club members are selected.  In this situation, the first players to be selected will have the lowest amount of debt.</t>
  </si>
  <si>
    <t>Information up to date as of:</t>
  </si>
  <si>
    <t>Steve Newell</t>
  </si>
  <si>
    <t>Action required</t>
  </si>
  <si>
    <t>1.  Players have a week to pay an outstanding debt on Slate before they appear on the overdue debtors list.</t>
  </si>
  <si>
    <t>Go on to Slate and pay the outstanding debts.  
This will result in your selection being prioritised over those that have overdue debts.</t>
  </si>
  <si>
    <t>Social</t>
  </si>
  <si>
    <t>Jamie Archbold</t>
  </si>
  <si>
    <t>Richie Benn</t>
  </si>
  <si>
    <t>Connor Teuten</t>
  </si>
  <si>
    <t>Craig Burrowes Cosgrove</t>
  </si>
  <si>
    <t>Ede Eruero</t>
  </si>
  <si>
    <t>Simon Murphy</t>
  </si>
  <si>
    <t>Andrew Vazquez-Phillips</t>
  </si>
  <si>
    <t>Tom Stanbury</t>
  </si>
  <si>
    <t>Sandy Gill</t>
  </si>
  <si>
    <t>Jordan Eastoe</t>
  </si>
  <si>
    <t>Date of oldest debt</t>
  </si>
  <si>
    <t>Grand Total</t>
  </si>
  <si>
    <t>Merton Football Club:  Season 2021/22 - Player registration, membership and Slate status</t>
  </si>
  <si>
    <t>21/22 membership status</t>
  </si>
  <si>
    <t>Merton Football Club: 2021/22 match day results and statistics</t>
  </si>
  <si>
    <t>Merton Football Club:  2021/22 goal scorers</t>
  </si>
  <si>
    <t>Merton Football Club:  2021/22 assists</t>
  </si>
  <si>
    <t>Merton Football Club: 2021/22 MOTM</t>
  </si>
  <si>
    <t>Merton Football Club: 2021/22 DOTD</t>
  </si>
  <si>
    <t>Merton Football Club: 2021/22 Golden Gloves</t>
  </si>
  <si>
    <t>Confirmed</t>
  </si>
  <si>
    <t>Pending</t>
  </si>
  <si>
    <t>Alejandro Arguelles Bullon</t>
  </si>
  <si>
    <t>Murray Larkin</t>
  </si>
  <si>
    <t>David Jesse Dakurah</t>
  </si>
  <si>
    <t>Shirt Size</t>
  </si>
  <si>
    <t>L</t>
  </si>
  <si>
    <t>M</t>
  </si>
  <si>
    <t>XL</t>
  </si>
  <si>
    <t>S</t>
  </si>
  <si>
    <t>Stephen Jordan</t>
  </si>
  <si>
    <t>Ruairi Biollo</t>
  </si>
  <si>
    <t>Total of active / inactive</t>
  </si>
  <si>
    <t>Active / social players - total</t>
  </si>
  <si>
    <t>Active players - paid full membership</t>
  </si>
  <si>
    <t>Active players - paid partial membership</t>
  </si>
  <si>
    <t>Active players - unpaid membership</t>
  </si>
  <si>
    <t>REGISTERED PLAYERS</t>
  </si>
  <si>
    <t>UNREGISTERED PLAYERS</t>
  </si>
  <si>
    <t>TOTAL</t>
  </si>
  <si>
    <t>Active players - paid social membership</t>
  </si>
  <si>
    <t>Membership status</t>
  </si>
  <si>
    <t>Mark Batty</t>
  </si>
  <si>
    <t>Invited to sign up</t>
  </si>
  <si>
    <t>Len Freeman</t>
  </si>
  <si>
    <t>Not invited</t>
  </si>
  <si>
    <t>Max Herbert</t>
  </si>
  <si>
    <t>Tomas Dwyer</t>
  </si>
  <si>
    <t>HSBC</t>
  </si>
  <si>
    <t>Jamie Cross</t>
  </si>
  <si>
    <t>Alejandro Arguelles</t>
  </si>
  <si>
    <t>Old Blues Res</t>
  </si>
  <si>
    <t>-</t>
  </si>
  <si>
    <t>Old Wilsonians 4s</t>
  </si>
  <si>
    <t>H</t>
  </si>
  <si>
    <t>Andy Bitmead (5), Nathen Harris</t>
  </si>
  <si>
    <t>Andy Bitmead, Iain Evans (2), Scott Brown, Dwayne Bedford (2)</t>
  </si>
  <si>
    <t>Andy Bitmead</t>
  </si>
  <si>
    <t>Andrew (AJ) Vazquez-Phillips</t>
  </si>
  <si>
    <t>Chaz Martin</t>
  </si>
  <si>
    <t>Giz Raca</t>
  </si>
  <si>
    <t>Kieran Lee</t>
  </si>
  <si>
    <t>Sum of debt</t>
  </si>
  <si>
    <t>Ken Li</t>
  </si>
  <si>
    <t>Merton Football Club</t>
  </si>
  <si>
    <t>Annual membership rates 21/22</t>
  </si>
  <si>
    <t>Full membership</t>
  </si>
  <si>
    <t>Aged 22 years +</t>
  </si>
  <si>
    <t>Aged 16 - 21 years</t>
  </si>
  <si>
    <t>Discounted membership</t>
  </si>
  <si>
    <t>Paid members 20/21</t>
  </si>
  <si>
    <t>Introduced by club member</t>
  </si>
  <si>
    <t>Membership type</t>
  </si>
  <si>
    <t>Social membership</t>
  </si>
  <si>
    <t>Match fee</t>
  </si>
  <si>
    <t>Veterans: 35 years+</t>
  </si>
  <si>
    <t>Paul Matson</t>
  </si>
  <si>
    <t>Simon Mueller</t>
  </si>
  <si>
    <t>James Meredith</t>
  </si>
  <si>
    <t>George Harris</t>
  </si>
  <si>
    <t>Simon Liste</t>
  </si>
  <si>
    <t>Shaun Sleet</t>
  </si>
  <si>
    <t>Iain</t>
  </si>
  <si>
    <t>x</t>
  </si>
  <si>
    <t>Ryan Hookins</t>
  </si>
  <si>
    <t>Alexandra Park</t>
  </si>
  <si>
    <t>Polytechnic 5s</t>
  </si>
  <si>
    <t>Actonians</t>
  </si>
  <si>
    <t>Old Blues 4s</t>
  </si>
  <si>
    <t>Ruairi Biollo (2), Sam Harvey</t>
  </si>
  <si>
    <t>James Gray, Jesse Dakurah, Ruairi Biollo</t>
  </si>
  <si>
    <t>James Barnett (2), Glenn Pitman (2), Rhys George</t>
  </si>
  <si>
    <t>Connor Teuten, Glenn Pitman, James Barnett, Mario Del Prestito</t>
  </si>
  <si>
    <t>Jamie Meredith</t>
  </si>
  <si>
    <t>Andy Bitmead, Ken Li</t>
  </si>
  <si>
    <t>Pete Obeng Adu</t>
  </si>
  <si>
    <t>Jesse Dakurah</t>
  </si>
  <si>
    <t>Emmanuel Amoakoh</t>
  </si>
  <si>
    <t>Luke Belto</t>
  </si>
  <si>
    <t>Michael Smith</t>
  </si>
  <si>
    <t>Jack Smith</t>
  </si>
  <si>
    <t>Bank of England</t>
  </si>
  <si>
    <t>Jamie Cross, Ruairi Biollo, Sam Pritchard</t>
  </si>
  <si>
    <t>Old Wilsonians Res</t>
  </si>
  <si>
    <t>Dulanie Richards, Andy Bitmead</t>
  </si>
  <si>
    <t>Steve Newell, James Barnett</t>
  </si>
  <si>
    <t>Glenn Pitman, Luke Belto</t>
  </si>
  <si>
    <r>
      <t xml:space="preserve">Overdue debtors list - debts outstanding on Slate for 7 days or more </t>
    </r>
    <r>
      <rPr>
        <b/>
        <sz val="10"/>
        <color theme="1"/>
        <rFont val="Calibri (Body)"/>
      </rPr>
      <t>(as of 26/9/21)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</si>
</sst>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_);[Red]\(&quot;£&quot;#,##0\)"/>
    <numFmt numFmtId="165" formatCode="&quot;£&quot;#,##0.00_);[Red]\(&quot;£&quot;#,##0.00\)"/>
    <numFmt numFmtId="166" formatCode="0.0%"/>
    <numFmt numFmtId="167" formatCode="&quot;£&quot;#,##0.00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 (Body)"/>
    </font>
    <font>
      <b/>
      <sz val="10"/>
      <color theme="1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5" fillId="4" borderId="1" xfId="0" applyFont="1" applyFill="1" applyBorder="1"/>
    <xf numFmtId="0" fontId="5" fillId="4" borderId="4" xfId="0" applyFont="1" applyFill="1" applyBorder="1"/>
    <xf numFmtId="0" fontId="5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vertical="center"/>
    </xf>
    <xf numFmtId="0" fontId="6" fillId="5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/>
    <xf numFmtId="0" fontId="1" fillId="2" borderId="0" xfId="0" applyFont="1" applyFill="1"/>
    <xf numFmtId="0" fontId="7" fillId="2" borderId="0" xfId="0" applyFont="1" applyFill="1"/>
    <xf numFmtId="0" fontId="8" fillId="6" borderId="1" xfId="0" applyFont="1" applyFill="1" applyBorder="1"/>
    <xf numFmtId="0" fontId="1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4" borderId="1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14" fontId="0" fillId="2" borderId="0" xfId="0" applyNumberFormat="1" applyFill="1"/>
    <xf numFmtId="0" fontId="15" fillId="2" borderId="0" xfId="0" applyFont="1" applyFill="1" applyAlignment="1">
      <alignment vertical="center" wrapText="1"/>
    </xf>
    <xf numFmtId="0" fontId="0" fillId="11" borderId="1" xfId="0" applyFill="1" applyBorder="1"/>
    <xf numFmtId="0" fontId="1" fillId="12" borderId="1" xfId="0" applyFont="1" applyFill="1" applyBorder="1"/>
    <xf numFmtId="0" fontId="1" fillId="12" borderId="1" xfId="0" applyFont="1" applyFill="1" applyBorder="1" applyAlignment="1">
      <alignment horizontal="left"/>
    </xf>
    <xf numFmtId="0" fontId="0" fillId="13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ont="1" applyFill="1" applyBorder="1"/>
    <xf numFmtId="167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pivotButton="1"/>
    <xf numFmtId="9" fontId="0" fillId="2" borderId="0" xfId="0" applyNumberFormat="1" applyFill="1"/>
    <xf numFmtId="10" fontId="0" fillId="2" borderId="0" xfId="0" applyNumberFormat="1" applyFill="1"/>
    <xf numFmtId="0" fontId="0" fillId="2" borderId="0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9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9" fontId="0" fillId="2" borderId="0" xfId="0" applyNumberFormat="1" applyFill="1" applyBorder="1"/>
    <xf numFmtId="1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12" borderId="9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14">
    <dxf>
      <numFmt numFmtId="167" formatCode="&quot;£&quot;#,##0.00"/>
    </dxf>
    <dxf>
      <numFmt numFmtId="19" formatCode="dd/mm/yyyy"/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EB9C"/>
          <bgColor rgb="FF000000"/>
        </patternFill>
      </fill>
    </dxf>
    <dxf>
      <fill>
        <patternFill patternType="solid">
          <fgColor rgb="FFC6EFCE"/>
          <bgColor rgb="FF000000"/>
        </patternFill>
      </fill>
    </dxf>
  </dxfs>
  <tableStyles count="0" defaultTableStyle="TableStyleMedium9" defaultPivotStyle="PivotStyleMedium4"/>
  <colors>
    <mruColors>
      <color rgb="FFFEFF00"/>
      <color rgb="FFFFFC00"/>
      <color rgb="FFFFFD78"/>
      <color rgb="FFFFD579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Mike/Downloads/Slate%20Report-124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465.661168634259" createdVersion="7" refreshedVersion="7" minRefreshableVersion="3" recordCount="30" xr:uid="{5A435D92-66D0-C847-B5BA-50BFBF564FAB}">
  <cacheSource type="worksheet">
    <worksheetSource ref="C1:F31" sheet="Slate Report-124" r:id="rId2"/>
  </cacheSource>
  <cacheFields count="4">
    <cacheField name="Player" numFmtId="0">
      <sharedItems count="21">
        <s v="Andrew (AJ) Vazquez-Phillips"/>
        <s v="Darren Fitzgerald"/>
        <s v="Sam Pritchard"/>
        <s v="Kieran Lee"/>
        <s v="Sam Clayton"/>
        <s v="Andy Hutt"/>
        <s v="Sam Kapadia"/>
        <s v="Marcos Pachar"/>
        <s v="Giz Raca"/>
        <s v="Ken Usanov"/>
        <s v="Craig Burrowes Cosgrove"/>
        <s v="Mark Chappell"/>
        <s v="Chaz Martin"/>
        <s v="Niall Kelly"/>
        <s v="George Brobbey"/>
        <s v="Ricardo Iglesias"/>
        <s v="Aaron Byrne"/>
        <s v="Simon Hussey"/>
        <s v="Simon Clapperton"/>
        <s v="Ryan Hookins" u="1"/>
        <s v="George Harris" u="1"/>
      </sharedItems>
    </cacheField>
    <cacheField name="Event" numFmtId="0">
      <sharedItems count="16">
        <s v="Base layer (with badge)"/>
        <s v="Membership and Kit Fee (discount for 20/21 members)"/>
        <s v="4s v South Bank"/>
        <s v="LMS R1 2021/22 "/>
        <s v="Membership and Kit Fee 21/22 (Standard)"/>
        <s v="Friendly v Old Compton"/>
        <s v="21st Friendly v South Bank"/>
        <s v="5/6s Match"/>
        <s v="Membership 21/22 (Social)"/>
        <s v="3/4s v Old Wimbledonians"/>
        <s v="1/2 v Oldsmiths"/>
        <s v="5s vs old wim"/>
        <s v="Actonians Away 3rds"/>
        <s v="1s away v HSBC"/>
        <s v="2s away v Old Blues"/>
        <s v="1s away v Ally Pally"/>
      </sharedItems>
    </cacheField>
    <cacheField name="Event date" numFmtId="14">
      <sharedItems containsSemiMixedTypes="0" containsNonDate="0" containsDate="1" containsString="0" minDate="2021-08-13T00:00:00" maxDate="2021-09-19T00:00:00"/>
    </cacheField>
    <cacheField name="Fee" numFmtId="165">
      <sharedItems containsSemiMixedTypes="0" containsString="0" containsNumber="1" minValue="2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d v="2021-08-18T00:00:00"/>
    <n v="20.350000000000001"/>
  </r>
  <r>
    <x v="1"/>
    <x v="0"/>
    <d v="2021-08-18T00:00:00"/>
    <n v="20.350000000000001"/>
  </r>
  <r>
    <x v="1"/>
    <x v="1"/>
    <d v="2021-08-18T00:00:00"/>
    <n v="55"/>
  </r>
  <r>
    <x v="2"/>
    <x v="1"/>
    <d v="2021-08-18T00:00:00"/>
    <n v="55"/>
  </r>
  <r>
    <x v="3"/>
    <x v="1"/>
    <d v="2021-08-18T00:00:00"/>
    <n v="55"/>
  </r>
  <r>
    <x v="4"/>
    <x v="1"/>
    <d v="2021-08-18T00:00:00"/>
    <n v="55"/>
  </r>
  <r>
    <x v="5"/>
    <x v="1"/>
    <d v="2021-08-18T00:00:00"/>
    <n v="55"/>
  </r>
  <r>
    <x v="6"/>
    <x v="1"/>
    <d v="2021-08-18T00:00:00"/>
    <n v="55"/>
  </r>
  <r>
    <x v="7"/>
    <x v="1"/>
    <d v="2021-08-18T00:00:00"/>
    <n v="55"/>
  </r>
  <r>
    <x v="8"/>
    <x v="1"/>
    <d v="2021-08-18T00:00:00"/>
    <n v="55"/>
  </r>
  <r>
    <x v="8"/>
    <x v="2"/>
    <d v="2021-08-21T00:00:00"/>
    <n v="2"/>
  </r>
  <r>
    <x v="9"/>
    <x v="1"/>
    <d v="2021-08-18T00:00:00"/>
    <n v="55"/>
  </r>
  <r>
    <x v="10"/>
    <x v="1"/>
    <d v="2021-08-18T00:00:00"/>
    <n v="55"/>
  </r>
  <r>
    <x v="11"/>
    <x v="3"/>
    <d v="2021-08-13T00:00:00"/>
    <n v="10"/>
  </r>
  <r>
    <x v="0"/>
    <x v="4"/>
    <d v="2021-08-18T00:00:00"/>
    <n v="100"/>
  </r>
  <r>
    <x v="12"/>
    <x v="4"/>
    <d v="2021-08-18T00:00:00"/>
    <n v="100"/>
  </r>
  <r>
    <x v="2"/>
    <x v="5"/>
    <d v="2021-08-28T00:00:00"/>
    <n v="5"/>
  </r>
  <r>
    <x v="13"/>
    <x v="5"/>
    <d v="2021-08-28T00:00:00"/>
    <n v="5"/>
  </r>
  <r>
    <x v="14"/>
    <x v="5"/>
    <d v="2021-08-28T00:00:00"/>
    <n v="2.5"/>
  </r>
  <r>
    <x v="13"/>
    <x v="6"/>
    <d v="2021-08-21T00:00:00"/>
    <n v="5"/>
  </r>
  <r>
    <x v="15"/>
    <x v="7"/>
    <d v="2021-08-28T00:00:00"/>
    <n v="5"/>
  </r>
  <r>
    <x v="11"/>
    <x v="8"/>
    <d v="2021-08-27T00:00:00"/>
    <n v="20"/>
  </r>
  <r>
    <x v="1"/>
    <x v="9"/>
    <d v="2021-09-04T00:00:00"/>
    <n v="4"/>
  </r>
  <r>
    <x v="13"/>
    <x v="10"/>
    <d v="2021-09-04T00:00:00"/>
    <n v="5"/>
  </r>
  <r>
    <x v="1"/>
    <x v="11"/>
    <d v="2021-09-04T00:00:00"/>
    <n v="5"/>
  </r>
  <r>
    <x v="16"/>
    <x v="12"/>
    <d v="2021-09-18T00:00:00"/>
    <n v="10"/>
  </r>
  <r>
    <x v="17"/>
    <x v="13"/>
    <d v="2021-09-11T00:00:00"/>
    <n v="10"/>
  </r>
  <r>
    <x v="2"/>
    <x v="13"/>
    <d v="2021-09-11T00:00:00"/>
    <n v="10"/>
  </r>
  <r>
    <x v="1"/>
    <x v="14"/>
    <d v="2021-09-11T00:00:00"/>
    <n v="10"/>
  </r>
  <r>
    <x v="18"/>
    <x v="15"/>
    <d v="2021-09-18T00:00:00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A30938-C023-6B47-9D0C-78442AF1526F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layer">
  <location ref="B4:D24" firstHeaderRow="0" firstDataRow="1" firstDataCol="1"/>
  <pivotFields count="4">
    <pivotField axis="axisRow" showAll="0" sortType="descending">
      <items count="22">
        <item sd="0" x="16"/>
        <item sd="0" x="0"/>
        <item sd="0" x="5"/>
        <item sd="0" x="12"/>
        <item sd="0" x="10"/>
        <item sd="0" x="1"/>
        <item sd="0" x="14"/>
        <item sd="0" m="1" x="20"/>
        <item sd="0" x="8"/>
        <item sd="0" x="9"/>
        <item sd="0" x="3"/>
        <item sd="0" x="7"/>
        <item sd="0" x="11"/>
        <item sd="0" x="13"/>
        <item sd="0" x="15"/>
        <item sd="0" m="1" x="19"/>
        <item sd="0" x="4"/>
        <item sd="0" x="6"/>
        <item sd="0" x="2"/>
        <item sd="0" x="18"/>
        <item sd="0" x="1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17">
        <item x="10"/>
        <item x="15"/>
        <item x="13"/>
        <item x="6"/>
        <item x="14"/>
        <item x="9"/>
        <item x="2"/>
        <item x="7"/>
        <item x="11"/>
        <item x="12"/>
        <item x="0"/>
        <item x="5"/>
        <item x="3"/>
        <item x="8"/>
        <item x="1"/>
        <item x="4"/>
        <item t="default"/>
      </items>
    </pivotField>
    <pivotField dataField="1" numFmtId="14" showAll="0"/>
    <pivotField dataField="1" numFmtId="165" showAll="0"/>
  </pivotFields>
  <rowFields count="2">
    <field x="0"/>
    <field x="1"/>
  </rowFields>
  <rowItems count="20">
    <i>
      <x v="1"/>
    </i>
    <i>
      <x v="3"/>
    </i>
    <i>
      <x v="5"/>
    </i>
    <i>
      <x v="18"/>
    </i>
    <i>
      <x v="8"/>
    </i>
    <i>
      <x v="11"/>
    </i>
    <i>
      <x v="17"/>
    </i>
    <i>
      <x v="16"/>
    </i>
    <i>
      <x v="2"/>
    </i>
    <i>
      <x v="4"/>
    </i>
    <i>
      <x v="9"/>
    </i>
    <i>
      <x v="10"/>
    </i>
    <i>
      <x v="12"/>
    </i>
    <i>
      <x v="13"/>
    </i>
    <i>
      <x v="19"/>
    </i>
    <i>
      <x v="20"/>
    </i>
    <i>
      <x/>
    </i>
    <i>
      <x v="14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Date of oldest debt" fld="2" subtotal="min" baseField="0" baseItem="0" numFmtId="14"/>
    <dataField name="Sum of debt" fld="3" baseField="0" baseItem="0" numFmtId="167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D329"/>
  <sheetViews>
    <sheetView zoomScaleNormal="100" zoomScaleSheetLayoutView="100" workbookViewId="0">
      <pane ySplit="15" topLeftCell="A55" activePane="bottomLeft" state="frozen"/>
      <selection pane="bottomLeft" activeCell="K55" sqref="K55"/>
    </sheetView>
  </sheetViews>
  <sheetFormatPr defaultColWidth="10.875" defaultRowHeight="15.75"/>
  <cols>
    <col min="1" max="1" width="4.875" style="1" customWidth="1"/>
    <col min="2" max="3" width="10.375" style="1" hidden="1" customWidth="1"/>
    <col min="4" max="4" width="27.375" style="1" customWidth="1"/>
    <col min="5" max="5" width="14.5" style="1" customWidth="1"/>
    <col min="6" max="6" width="21" style="1" customWidth="1"/>
    <col min="7" max="7" width="24.5" style="1" customWidth="1"/>
    <col min="8" max="8" width="15.125" style="1" customWidth="1"/>
    <col min="9" max="9" width="6.625" style="1" hidden="1" customWidth="1"/>
    <col min="10" max="10" width="6.625" style="1" customWidth="1"/>
    <col min="11" max="11" width="35" style="1" bestFit="1" customWidth="1"/>
    <col min="12" max="12" width="4.375" style="1" customWidth="1"/>
    <col min="13" max="13" width="4.125" style="1" bestFit="1" customWidth="1"/>
    <col min="14" max="14" width="7.5" style="1" bestFit="1" customWidth="1"/>
    <col min="15" max="15" width="2.875" style="1" customWidth="1"/>
    <col min="16" max="16" width="9.125" style="1" customWidth="1"/>
    <col min="17" max="17" width="6.625" style="1" bestFit="1" customWidth="1"/>
    <col min="18" max="18" width="35" style="1" bestFit="1" customWidth="1"/>
    <col min="19" max="20" width="3.125" style="1" bestFit="1" customWidth="1"/>
    <col min="21" max="21" width="7.5" style="1" bestFit="1" customWidth="1"/>
    <col min="22" max="22" width="3.375" style="1" customWidth="1"/>
    <col min="23" max="23" width="8.875" style="1" customWidth="1"/>
    <col min="24" max="24" width="10.875" style="1"/>
    <col min="25" max="25" width="35" style="1" bestFit="1" customWidth="1"/>
    <col min="26" max="27" width="4.125" style="1" bestFit="1" customWidth="1"/>
    <col min="28" max="28" width="7.5" style="1" bestFit="1" customWidth="1"/>
    <col min="29" max="29" width="3.875" style="1" customWidth="1"/>
    <col min="30" max="30" width="7.5" style="1" bestFit="1" customWidth="1"/>
    <col min="31" max="16384" width="10.875" style="1"/>
  </cols>
  <sheetData>
    <row r="2" spans="2:30" ht="26.25">
      <c r="D2" s="26" t="s">
        <v>170</v>
      </c>
    </row>
    <row r="3" spans="2:30">
      <c r="K3" s="1" t="s">
        <v>195</v>
      </c>
      <c r="R3" s="1" t="s">
        <v>196</v>
      </c>
      <c r="Y3" s="1" t="s">
        <v>197</v>
      </c>
    </row>
    <row r="4" spans="2:30">
      <c r="M4" s="72" t="s">
        <v>138</v>
      </c>
      <c r="N4" s="73"/>
      <c r="O4" s="73"/>
      <c r="P4" s="74"/>
      <c r="T4" s="72" t="s">
        <v>138</v>
      </c>
      <c r="U4" s="73"/>
      <c r="V4" s="73"/>
      <c r="W4" s="74"/>
      <c r="AA4" s="72" t="s">
        <v>138</v>
      </c>
      <c r="AB4" s="73"/>
      <c r="AC4" s="73"/>
      <c r="AD4" s="74"/>
    </row>
    <row r="5" spans="2:30" ht="15.95" customHeight="1">
      <c r="K5" s="72" t="s">
        <v>199</v>
      </c>
      <c r="L5" s="74"/>
      <c r="M5" s="75" t="s">
        <v>90</v>
      </c>
      <c r="N5" s="76"/>
      <c r="O5" s="77" t="s">
        <v>141</v>
      </c>
      <c r="P5" s="78"/>
      <c r="R5" s="72" t="s">
        <v>199</v>
      </c>
      <c r="S5" s="74"/>
      <c r="T5" s="75" t="s">
        <v>90</v>
      </c>
      <c r="U5" s="76"/>
      <c r="V5" s="77" t="s">
        <v>141</v>
      </c>
      <c r="W5" s="78"/>
      <c r="Y5" s="72" t="s">
        <v>199</v>
      </c>
      <c r="Z5" s="74"/>
      <c r="AA5" s="75" t="s">
        <v>90</v>
      </c>
      <c r="AB5" s="76"/>
      <c r="AC5" s="77" t="s">
        <v>141</v>
      </c>
      <c r="AD5" s="78"/>
    </row>
    <row r="6" spans="2:30" ht="15.95" customHeight="1">
      <c r="K6" s="49" t="s">
        <v>190</v>
      </c>
      <c r="L6" s="5">
        <f>COUNTIFS($F$16:$F$150, "Confirmed")</f>
        <v>109</v>
      </c>
      <c r="M6" s="5">
        <f>COUNTIFS( $F$16:$F$150, "Confirmed", $H$16:$H$150, "Signed up")</f>
        <v>109</v>
      </c>
      <c r="N6" s="20">
        <f t="shared" ref="N6:N11" si="0">M6/L6</f>
        <v>1</v>
      </c>
      <c r="O6" s="5">
        <f>COUNTIFS($F$16:$F$150, "Confirmed", $H$16:$H$150, "Invited to sign up")</f>
        <v>0</v>
      </c>
      <c r="P6" s="20">
        <f t="shared" ref="P6:P11" si="1">O6/L6</f>
        <v>0</v>
      </c>
      <c r="R6" s="49" t="s">
        <v>190</v>
      </c>
      <c r="S6" s="5">
        <f>COUNTIFS(F16:F150, "Pending")</f>
        <v>23</v>
      </c>
      <c r="T6" s="5">
        <f>COUNTIFS( $F$16:$F$150, "Pending", $H$16:$H$150, "Signed up")</f>
        <v>17</v>
      </c>
      <c r="U6" s="20">
        <f t="shared" ref="U6" si="2">T6/S6</f>
        <v>0.73913043478260865</v>
      </c>
      <c r="V6" s="5">
        <f>COUNTIFS(F16:F150, "Pending", H16:H150, "Invited to sign up")</f>
        <v>6</v>
      </c>
      <c r="W6" s="20">
        <f t="shared" ref="W6" si="3">V6/S6</f>
        <v>0.2608695652173913</v>
      </c>
      <c r="Y6" s="49" t="s">
        <v>190</v>
      </c>
      <c r="Z6" s="5">
        <f t="shared" ref="Z6:AA10" si="4">L6+S6</f>
        <v>132</v>
      </c>
      <c r="AA6" s="5">
        <f t="shared" si="4"/>
        <v>126</v>
      </c>
      <c r="AB6" s="20">
        <f t="shared" ref="AB6:AB11" si="5">AA6/Z6</f>
        <v>0.95454545454545459</v>
      </c>
      <c r="AC6" s="5">
        <f t="shared" ref="AC6:AC10" si="6">O6+V6</f>
        <v>6</v>
      </c>
      <c r="AD6" s="20">
        <f t="shared" ref="AD6:AD11" si="7">AC6/Z6</f>
        <v>4.5454545454545456E-2</v>
      </c>
    </row>
    <row r="7" spans="2:30">
      <c r="K7" s="23" t="s">
        <v>191</v>
      </c>
      <c r="L7" s="5">
        <f>COUNTIFS($F$16:$F$150, "Confirmed", $E$16:$E$150,"Yes")</f>
        <v>98</v>
      </c>
      <c r="M7" s="5">
        <f>COUNTIFS($E$16:$E$150, "Yes", $F$16:$F$150, "Confirmed", $H$16:$H$150, "Signed up")</f>
        <v>98</v>
      </c>
      <c r="N7" s="20">
        <f t="shared" si="0"/>
        <v>1</v>
      </c>
      <c r="O7" s="5">
        <f>COUNTIFS($E$16:$E$150, "Yes", $F$16:$F$150, "Confirmed", $H$16:$H$150, "Invited to sign up")</f>
        <v>0</v>
      </c>
      <c r="P7" s="20">
        <f t="shared" si="1"/>
        <v>0</v>
      </c>
      <c r="R7" s="23" t="s">
        <v>191</v>
      </c>
      <c r="S7" s="5">
        <f>COUNTIFS( $F$16:$F$150, "Pending", $E$16:$E$150, "Yes")</f>
        <v>13</v>
      </c>
      <c r="T7" s="5">
        <f>COUNTIFS( $F$16:$F$150, "Pending", $H$16:$H$150, "Signed up", $E$16:$E$150, "Yes")</f>
        <v>8</v>
      </c>
      <c r="U7" s="20">
        <f t="shared" ref="U7:U11" si="8">T7/S7</f>
        <v>0.61538461538461542</v>
      </c>
      <c r="V7" s="5">
        <f>COUNTIFS( $F$16:$F$150, "Pending", $H$16:$H$150, "Invited to sign up", $E$16:$E$150, "Yes")</f>
        <v>5</v>
      </c>
      <c r="W7" s="20">
        <f t="shared" ref="W7:W11" si="9">V7/S7</f>
        <v>0.38461538461538464</v>
      </c>
      <c r="Y7" s="23" t="s">
        <v>191</v>
      </c>
      <c r="Z7" s="5">
        <f t="shared" si="4"/>
        <v>111</v>
      </c>
      <c r="AA7" s="5">
        <f t="shared" si="4"/>
        <v>106</v>
      </c>
      <c r="AB7" s="20">
        <f t="shared" si="5"/>
        <v>0.95495495495495497</v>
      </c>
      <c r="AC7" s="5">
        <f t="shared" si="6"/>
        <v>5</v>
      </c>
      <c r="AD7" s="20">
        <f t="shared" si="7"/>
        <v>4.5045045045045043E-2</v>
      </c>
    </row>
    <row r="8" spans="2:30">
      <c r="K8" s="24" t="s">
        <v>192</v>
      </c>
      <c r="L8" s="5">
        <f>COUNTIFS($E$16:$E$150, "Yes", $F$16:$F$150, "Confirmed",$G$16:$G$150, "Yes")</f>
        <v>89</v>
      </c>
      <c r="M8" s="5">
        <f>COUNTIFS($E$16:$E$150, "Yes",$F$16:$F$150, "Confirmed", $G$16:$G$150, "Yes", $H$16:$H$150, "Signed up")</f>
        <v>89</v>
      </c>
      <c r="N8" s="20">
        <f t="shared" si="0"/>
        <v>1</v>
      </c>
      <c r="O8" s="5">
        <f>COUNTIFS($E$16:$E$150,"Yes", $F$16:$F$150, "Confirmed", $G$16:$G$150, "Yes", $H$16:$H$150, "Invited to sign up")</f>
        <v>0</v>
      </c>
      <c r="P8" s="20">
        <f t="shared" si="1"/>
        <v>0</v>
      </c>
      <c r="R8" s="24" t="s">
        <v>192</v>
      </c>
      <c r="S8" s="5">
        <f>COUNTIFS($E$16:$E$150, "Yes", $F$16:$F$150, "Pending",$G$16:$G$150, "Yes")</f>
        <v>3</v>
      </c>
      <c r="T8" s="5">
        <f>COUNTIFS($E$16:$E$150, "Yes",$F$16:$F$150, "Pending", $G$16:$G$150, "Yes", $H$16:$H$150, "Signed up")</f>
        <v>3</v>
      </c>
      <c r="U8" s="20">
        <f t="shared" si="8"/>
        <v>1</v>
      </c>
      <c r="V8" s="5">
        <f>COUNTIFS($E$16:$E$150,"Yes", $F$16:$F$150, "Pending", $G$16:$G$150, "Yes", $H$16:$H$150, "Invited to sign up")</f>
        <v>0</v>
      </c>
      <c r="W8" s="20">
        <f t="shared" si="9"/>
        <v>0</v>
      </c>
      <c r="Y8" s="24" t="s">
        <v>192</v>
      </c>
      <c r="Z8" s="5">
        <f t="shared" si="4"/>
        <v>92</v>
      </c>
      <c r="AA8" s="5">
        <f t="shared" si="4"/>
        <v>92</v>
      </c>
      <c r="AB8" s="20">
        <f t="shared" si="5"/>
        <v>1</v>
      </c>
      <c r="AC8" s="5">
        <f t="shared" si="6"/>
        <v>0</v>
      </c>
      <c r="AD8" s="20">
        <f t="shared" si="7"/>
        <v>0</v>
      </c>
    </row>
    <row r="9" spans="2:30">
      <c r="K9" s="22" t="s">
        <v>193</v>
      </c>
      <c r="L9" s="5">
        <f>COUNTIFS($E$16:$E$150, "Yes", $F$16:$F$150, "Confirmed",$G$16:$G$150, "Partial")</f>
        <v>0</v>
      </c>
      <c r="M9" s="5">
        <f>COUNTIFS($E$16:$E$150, "Yes",$F$16:$F$150, "Confirmed", $G$16:$G$150, "Partial", $H$16:$H$150, "Signed up")</f>
        <v>0</v>
      </c>
      <c r="N9" s="20" t="e">
        <f t="shared" si="0"/>
        <v>#DIV/0!</v>
      </c>
      <c r="O9" s="5">
        <f>COUNTIFS($E$16:$E$150,"Yes", $F$16:$F$150, "Confirmed", $G$16:$G$150, "Partial", $H$16:$H$150, "Invited to sign up")</f>
        <v>0</v>
      </c>
      <c r="P9" s="20" t="e">
        <f t="shared" si="1"/>
        <v>#DIV/0!</v>
      </c>
      <c r="R9" s="22" t="s">
        <v>193</v>
      </c>
      <c r="S9" s="5">
        <f>COUNTIFS($E$16:$E$150, "Yes", $F$16:$F$150, "Pending",$G$16:$G$150, "Partial")</f>
        <v>0</v>
      </c>
      <c r="T9" s="5">
        <f>COUNTIFS($E$16:$E$150, "Yes",$F$16:$F$150, "Pending", $G$16:$G$150, "Partial", $H$16:$H$150, "Signed up")</f>
        <v>0</v>
      </c>
      <c r="U9" s="20" t="e">
        <f t="shared" si="8"/>
        <v>#DIV/0!</v>
      </c>
      <c r="V9" s="5">
        <f>COUNTIFS($E$16:$E$150,"Yes", $F$16:$F$150, "Pending", $G$16:$G$150, "Partial", $H$16:$H$150, "Invited to sign up")</f>
        <v>0</v>
      </c>
      <c r="W9" s="20" t="e">
        <f t="shared" si="9"/>
        <v>#DIV/0!</v>
      </c>
      <c r="Y9" s="22" t="s">
        <v>193</v>
      </c>
      <c r="Z9" s="5">
        <f t="shared" si="4"/>
        <v>0</v>
      </c>
      <c r="AA9" s="5">
        <f t="shared" ref="AA9:AA10" si="10">M9+T9</f>
        <v>0</v>
      </c>
      <c r="AB9" s="20" t="e">
        <f t="shared" si="5"/>
        <v>#DIV/0!</v>
      </c>
      <c r="AC9" s="5">
        <f t="shared" si="6"/>
        <v>0</v>
      </c>
      <c r="AD9" s="20" t="e">
        <f t="shared" si="7"/>
        <v>#DIV/0!</v>
      </c>
    </row>
    <row r="10" spans="2:30">
      <c r="K10" s="21" t="s">
        <v>194</v>
      </c>
      <c r="L10" s="5">
        <f>COUNTIFS($E$16:$E$150, "Yes", $F$16:$F$150, "Confirmed",$G$16:$G$150, "No")</f>
        <v>9</v>
      </c>
      <c r="M10" s="5">
        <f>COUNTIFS($E$16:$E$150, "Yes",$F$16:$F$150, "Confirmed", $G$16:$G$150, "No", $H$16:$H$150, "Signed up")</f>
        <v>9</v>
      </c>
      <c r="N10" s="20">
        <f t="shared" si="0"/>
        <v>1</v>
      </c>
      <c r="O10" s="5">
        <f>COUNTIFS($E$16:$E$150, "Yes",$F$16:$F$150, "Confirmed", $G$16:$G$150, "No", $H$16:$H$150, "Invited to sign up")</f>
        <v>0</v>
      </c>
      <c r="P10" s="20">
        <f t="shared" si="1"/>
        <v>0</v>
      </c>
      <c r="R10" s="21" t="s">
        <v>194</v>
      </c>
      <c r="S10" s="5">
        <f>COUNTIFS($E$16:$E$150, "Yes", $F$16:$F$150, "Pending",$G$16:$G$150, "No")</f>
        <v>10</v>
      </c>
      <c r="T10" s="5">
        <f>COUNTIFS($E$16:$E$150, "Yes",$F$16:$F$150, "Pending", $G$16:$G$150, "No", $H$16:$H$150, "Signed up")</f>
        <v>5</v>
      </c>
      <c r="U10" s="20">
        <f t="shared" si="8"/>
        <v>0.5</v>
      </c>
      <c r="V10" s="5">
        <f>COUNTIFS($E$16:$E$150, "Yes",$F$16:$F$150, "Pending", $G$16:$G$150, "No", $H$16:$H$150, "Invited to sign up")</f>
        <v>5</v>
      </c>
      <c r="W10" s="20">
        <f t="shared" si="9"/>
        <v>0.5</v>
      </c>
      <c r="Y10" s="21" t="s">
        <v>194</v>
      </c>
      <c r="Z10" s="5">
        <f t="shared" si="4"/>
        <v>19</v>
      </c>
      <c r="AA10" s="5">
        <f t="shared" si="10"/>
        <v>14</v>
      </c>
      <c r="AB10" s="20">
        <f t="shared" si="5"/>
        <v>0.73684210526315785</v>
      </c>
      <c r="AC10" s="5">
        <f t="shared" si="6"/>
        <v>5</v>
      </c>
      <c r="AD10" s="20">
        <f t="shared" si="7"/>
        <v>0.26315789473684209</v>
      </c>
    </row>
    <row r="11" spans="2:30">
      <c r="K11" s="46" t="s">
        <v>198</v>
      </c>
      <c r="L11" s="5">
        <f>COUNTIFS($E$16:$E$150, "Yes", $F$16:$F$150, "Confirmed",$G$16:$G$150, "Social")</f>
        <v>0</v>
      </c>
      <c r="M11" s="5">
        <f>COUNTIFS($E$16:$E$150, "Yes",$F$16:$F$150, "Confirmed", $G$16:$G$150, "Social", $H$16:$H$150, "Signed up")</f>
        <v>0</v>
      </c>
      <c r="N11" s="20" t="e">
        <f t="shared" si="0"/>
        <v>#DIV/0!</v>
      </c>
      <c r="O11" s="5">
        <f>COUNTIFS($E$16:$E$150, "Yes",$F$16:$F$150, "Confirmed", $G$16:$G$150, "Social", $H$16:$H$150, "Invited to sign up")</f>
        <v>0</v>
      </c>
      <c r="P11" s="20" t="e">
        <f t="shared" si="1"/>
        <v>#DIV/0!</v>
      </c>
      <c r="R11" s="46" t="s">
        <v>198</v>
      </c>
      <c r="S11" s="5">
        <f>COUNTIFS($E$16:$E$150, "Yes", $F$16:$F$150, "Confirmed",$G$16:$G$150, "Social")</f>
        <v>0</v>
      </c>
      <c r="T11" s="5">
        <f>COUNTIFS($E$16:$E$150, "Yes",$F$16:$F$150, "Confirmed", $G$16:$G$150, "Social", $H$16:$H$150, "Signed up")</f>
        <v>0</v>
      </c>
      <c r="U11" s="20" t="e">
        <f t="shared" si="8"/>
        <v>#DIV/0!</v>
      </c>
      <c r="V11" s="5">
        <f>COUNTIFS($E$16:$E$150, "Yes",$F$16:$F$150, "Confirmed", $G$16:$G$150, "Social", $H$16:$H$150, "Invited to sign up")</f>
        <v>0</v>
      </c>
      <c r="W11" s="20" t="e">
        <f t="shared" si="9"/>
        <v>#DIV/0!</v>
      </c>
      <c r="Y11" s="46" t="s">
        <v>198</v>
      </c>
      <c r="Z11" s="5">
        <f>L11+S11</f>
        <v>0</v>
      </c>
      <c r="AA11" s="5">
        <f>M11+T11</f>
        <v>0</v>
      </c>
      <c r="AB11" s="20" t="e">
        <f t="shared" si="5"/>
        <v>#DIV/0!</v>
      </c>
      <c r="AC11" s="5">
        <f>O11+V11</f>
        <v>0</v>
      </c>
      <c r="AD11" s="20" t="e">
        <f t="shared" si="7"/>
        <v>#DIV/0!</v>
      </c>
    </row>
    <row r="13" spans="2:30">
      <c r="K13" s="25" t="s">
        <v>152</v>
      </c>
      <c r="M13" s="79">
        <f ca="1">TODAY()</f>
        <v>44466</v>
      </c>
      <c r="N13" s="80"/>
    </row>
    <row r="15" spans="2:30">
      <c r="B15" s="27" t="s">
        <v>142</v>
      </c>
      <c r="C15" s="27" t="s">
        <v>183</v>
      </c>
      <c r="D15" s="47" t="s">
        <v>74</v>
      </c>
      <c r="E15" s="47" t="s">
        <v>140</v>
      </c>
      <c r="F15" s="48" t="s">
        <v>139</v>
      </c>
      <c r="G15" s="48" t="s">
        <v>171</v>
      </c>
      <c r="H15" s="48" t="s">
        <v>138</v>
      </c>
      <c r="I15" s="48" t="s">
        <v>240</v>
      </c>
      <c r="J15" s="71"/>
    </row>
    <row r="16" spans="2:30">
      <c r="B16" s="5">
        <v>65</v>
      </c>
      <c r="C16" s="5" t="s">
        <v>186</v>
      </c>
      <c r="D16" s="2" t="s">
        <v>137</v>
      </c>
      <c r="E16" s="5" t="s">
        <v>65</v>
      </c>
      <c r="F16" s="5" t="s">
        <v>178</v>
      </c>
      <c r="G16" s="5" t="s">
        <v>65</v>
      </c>
      <c r="H16" s="5" t="s">
        <v>90</v>
      </c>
    </row>
    <row r="17" spans="2:8">
      <c r="B17" s="5">
        <v>90</v>
      </c>
      <c r="C17" s="5" t="s">
        <v>185</v>
      </c>
      <c r="D17" s="2" t="s">
        <v>136</v>
      </c>
      <c r="E17" s="5" t="s">
        <v>65</v>
      </c>
      <c r="F17" s="5" t="s">
        <v>178</v>
      </c>
      <c r="G17" s="5" t="s">
        <v>65</v>
      </c>
      <c r="H17" s="5" t="s">
        <v>90</v>
      </c>
    </row>
    <row r="18" spans="2:8">
      <c r="B18" s="5">
        <v>8</v>
      </c>
      <c r="C18" s="5" t="s">
        <v>185</v>
      </c>
      <c r="D18" s="2" t="s">
        <v>86</v>
      </c>
      <c r="E18" s="5" t="s">
        <v>65</v>
      </c>
      <c r="F18" s="5" t="s">
        <v>178</v>
      </c>
      <c r="G18" s="5" t="s">
        <v>65</v>
      </c>
      <c r="H18" s="5" t="s">
        <v>90</v>
      </c>
    </row>
    <row r="19" spans="2:8">
      <c r="B19" s="5">
        <v>1</v>
      </c>
      <c r="C19" s="5" t="s">
        <v>184</v>
      </c>
      <c r="D19" s="2" t="s">
        <v>180</v>
      </c>
      <c r="E19" s="5" t="s">
        <v>65</v>
      </c>
      <c r="F19" s="5" t="s">
        <v>178</v>
      </c>
      <c r="G19" s="5" t="s">
        <v>65</v>
      </c>
      <c r="H19" s="5" t="s">
        <v>90</v>
      </c>
    </row>
    <row r="20" spans="2:8">
      <c r="B20" s="5">
        <v>33</v>
      </c>
      <c r="C20" s="5" t="s">
        <v>185</v>
      </c>
      <c r="D20" s="2" t="s">
        <v>135</v>
      </c>
      <c r="E20" s="5" t="s">
        <v>65</v>
      </c>
      <c r="F20" s="5" t="s">
        <v>178</v>
      </c>
      <c r="G20" s="5" t="s">
        <v>65</v>
      </c>
      <c r="H20" s="5" t="s">
        <v>90</v>
      </c>
    </row>
    <row r="21" spans="2:8">
      <c r="B21" s="5"/>
      <c r="C21" s="5"/>
      <c r="D21" s="2" t="s">
        <v>134</v>
      </c>
      <c r="E21" s="5" t="s">
        <v>65</v>
      </c>
      <c r="F21" s="5" t="s">
        <v>178</v>
      </c>
      <c r="G21" s="5" t="s">
        <v>65</v>
      </c>
      <c r="H21" s="5" t="s">
        <v>90</v>
      </c>
    </row>
    <row r="22" spans="2:8">
      <c r="B22" s="5">
        <v>9</v>
      </c>
      <c r="C22" s="5" t="s">
        <v>186</v>
      </c>
      <c r="D22" s="2" t="s">
        <v>133</v>
      </c>
      <c r="E22" s="5" t="s">
        <v>65</v>
      </c>
      <c r="F22" s="5" t="s">
        <v>178</v>
      </c>
      <c r="G22" s="5" t="s">
        <v>65</v>
      </c>
      <c r="H22" s="5" t="s">
        <v>90</v>
      </c>
    </row>
    <row r="23" spans="2:8">
      <c r="B23" s="5">
        <v>14</v>
      </c>
      <c r="C23" s="5" t="s">
        <v>184</v>
      </c>
      <c r="D23" s="2" t="s">
        <v>45</v>
      </c>
      <c r="E23" s="5" t="s">
        <v>65</v>
      </c>
      <c r="F23" s="5" t="s">
        <v>178</v>
      </c>
      <c r="G23" s="5" t="s">
        <v>65</v>
      </c>
      <c r="H23" s="5" t="s">
        <v>90</v>
      </c>
    </row>
    <row r="24" spans="2:8">
      <c r="B24" s="5"/>
      <c r="C24" s="5"/>
      <c r="D24" s="2" t="s">
        <v>56</v>
      </c>
      <c r="E24" s="5" t="s">
        <v>91</v>
      </c>
      <c r="F24" s="5" t="s">
        <v>179</v>
      </c>
      <c r="G24" s="5" t="s">
        <v>91</v>
      </c>
      <c r="H24" s="5" t="s">
        <v>90</v>
      </c>
    </row>
    <row r="25" spans="2:8">
      <c r="B25" s="5">
        <v>97</v>
      </c>
      <c r="C25" s="5" t="s">
        <v>187</v>
      </c>
      <c r="D25" s="2" t="s">
        <v>164</v>
      </c>
      <c r="E25" s="5" t="s">
        <v>65</v>
      </c>
      <c r="F25" s="5" t="s">
        <v>178</v>
      </c>
      <c r="G25" s="5" t="s">
        <v>91</v>
      </c>
      <c r="H25" s="5" t="s">
        <v>90</v>
      </c>
    </row>
    <row r="26" spans="2:8">
      <c r="B26" s="5"/>
      <c r="C26" s="5"/>
      <c r="D26" s="2" t="s">
        <v>132</v>
      </c>
      <c r="E26" s="5" t="s">
        <v>65</v>
      </c>
      <c r="F26" s="5" t="s">
        <v>178</v>
      </c>
      <c r="G26" s="5" t="s">
        <v>91</v>
      </c>
      <c r="H26" s="5" t="s">
        <v>90</v>
      </c>
    </row>
    <row r="27" spans="2:8">
      <c r="B27" s="5">
        <v>79</v>
      </c>
      <c r="C27" s="5" t="s">
        <v>186</v>
      </c>
      <c r="D27" s="2" t="s">
        <v>131</v>
      </c>
      <c r="E27" s="5" t="s">
        <v>65</v>
      </c>
      <c r="F27" s="5" t="s">
        <v>178</v>
      </c>
      <c r="G27" s="5" t="s">
        <v>65</v>
      </c>
      <c r="H27" s="5" t="s">
        <v>90</v>
      </c>
    </row>
    <row r="28" spans="2:8">
      <c r="B28" s="5">
        <v>6</v>
      </c>
      <c r="C28" s="5" t="s">
        <v>184</v>
      </c>
      <c r="D28" s="2" t="s">
        <v>130</v>
      </c>
      <c r="E28" s="5" t="s">
        <v>65</v>
      </c>
      <c r="F28" s="5" t="s">
        <v>178</v>
      </c>
      <c r="G28" s="5" t="s">
        <v>65</v>
      </c>
      <c r="H28" s="5" t="s">
        <v>90</v>
      </c>
    </row>
    <row r="29" spans="2:8">
      <c r="B29" s="5">
        <v>85</v>
      </c>
      <c r="C29" s="5" t="s">
        <v>184</v>
      </c>
      <c r="D29" s="2" t="s">
        <v>82</v>
      </c>
      <c r="E29" s="5" t="s">
        <v>65</v>
      </c>
      <c r="F29" s="5" t="s">
        <v>178</v>
      </c>
      <c r="G29" s="5" t="s">
        <v>65</v>
      </c>
      <c r="H29" s="5" t="s">
        <v>90</v>
      </c>
    </row>
    <row r="30" spans="2:8">
      <c r="B30" s="5">
        <v>48</v>
      </c>
      <c r="C30" s="5" t="s">
        <v>185</v>
      </c>
      <c r="D30" s="2" t="s">
        <v>129</v>
      </c>
      <c r="E30" s="5" t="s">
        <v>65</v>
      </c>
      <c r="F30" s="5" t="s">
        <v>178</v>
      </c>
      <c r="G30" s="5" t="s">
        <v>65</v>
      </c>
      <c r="H30" s="5" t="s">
        <v>90</v>
      </c>
    </row>
    <row r="31" spans="2:8">
      <c r="B31" s="5"/>
      <c r="C31" s="5"/>
      <c r="D31" s="2" t="s">
        <v>128</v>
      </c>
      <c r="E31" s="5" t="s">
        <v>65</v>
      </c>
      <c r="F31" s="5" t="s">
        <v>179</v>
      </c>
      <c r="G31" s="5" t="s">
        <v>91</v>
      </c>
      <c r="H31" s="5" t="s">
        <v>90</v>
      </c>
    </row>
    <row r="32" spans="2:8">
      <c r="B32" s="5">
        <v>15</v>
      </c>
      <c r="C32" s="5" t="s">
        <v>186</v>
      </c>
      <c r="D32" s="2" t="s">
        <v>34</v>
      </c>
      <c r="E32" s="5" t="s">
        <v>65</v>
      </c>
      <c r="F32" s="5" t="s">
        <v>178</v>
      </c>
      <c r="G32" s="5" t="s">
        <v>65</v>
      </c>
      <c r="H32" s="5" t="s">
        <v>90</v>
      </c>
    </row>
    <row r="33" spans="2:19">
      <c r="B33" s="5">
        <v>47</v>
      </c>
      <c r="C33" s="5" t="s">
        <v>186</v>
      </c>
      <c r="D33" s="2" t="s">
        <v>127</v>
      </c>
      <c r="E33" s="5" t="s">
        <v>65</v>
      </c>
      <c r="F33" s="5" t="s">
        <v>178</v>
      </c>
      <c r="G33" s="5" t="s">
        <v>65</v>
      </c>
      <c r="H33" s="5" t="s">
        <v>90</v>
      </c>
    </row>
    <row r="34" spans="2:19">
      <c r="B34" s="5">
        <v>19</v>
      </c>
      <c r="C34" s="5" t="s">
        <v>184</v>
      </c>
      <c r="D34" s="2" t="s">
        <v>66</v>
      </c>
      <c r="E34" s="5" t="s">
        <v>65</v>
      </c>
      <c r="F34" s="5" t="s">
        <v>178</v>
      </c>
      <c r="G34" s="5" t="s">
        <v>65</v>
      </c>
      <c r="H34" s="5" t="s">
        <v>90</v>
      </c>
    </row>
    <row r="35" spans="2:19">
      <c r="B35" s="5"/>
      <c r="C35" s="5"/>
      <c r="D35" s="2" t="s">
        <v>160</v>
      </c>
      <c r="E35" s="5" t="s">
        <v>65</v>
      </c>
      <c r="F35" s="5" t="s">
        <v>178</v>
      </c>
      <c r="G35" s="5" t="s">
        <v>65</v>
      </c>
      <c r="H35" s="5" t="s">
        <v>90</v>
      </c>
    </row>
    <row r="36" spans="2:19">
      <c r="B36" s="5">
        <v>94</v>
      </c>
      <c r="C36" s="5" t="s">
        <v>184</v>
      </c>
      <c r="D36" s="2" t="s">
        <v>33</v>
      </c>
      <c r="E36" s="5" t="s">
        <v>65</v>
      </c>
      <c r="F36" s="5" t="s">
        <v>178</v>
      </c>
      <c r="G36" s="5" t="s">
        <v>65</v>
      </c>
      <c r="H36" s="5" t="s">
        <v>90</v>
      </c>
    </row>
    <row r="37" spans="2:19">
      <c r="B37" s="5">
        <v>91</v>
      </c>
      <c r="C37" s="5" t="s">
        <v>184</v>
      </c>
      <c r="D37" s="2" t="s">
        <v>161</v>
      </c>
      <c r="E37" s="5" t="s">
        <v>65</v>
      </c>
      <c r="F37" s="5" t="s">
        <v>178</v>
      </c>
      <c r="G37" s="5" t="s">
        <v>91</v>
      </c>
      <c r="H37" s="5" t="s">
        <v>90</v>
      </c>
    </row>
    <row r="38" spans="2:19">
      <c r="B38" s="5"/>
      <c r="C38" s="5"/>
      <c r="D38" s="2" t="s">
        <v>126</v>
      </c>
      <c r="E38" s="5" t="s">
        <v>65</v>
      </c>
      <c r="F38" s="5" t="s">
        <v>178</v>
      </c>
      <c r="G38" s="5" t="s">
        <v>65</v>
      </c>
      <c r="H38" s="5" t="s">
        <v>90</v>
      </c>
    </row>
    <row r="39" spans="2:19">
      <c r="B39" s="5"/>
      <c r="C39" s="5"/>
      <c r="D39" s="2" t="s">
        <v>125</v>
      </c>
      <c r="E39" s="5" t="s">
        <v>91</v>
      </c>
      <c r="F39" s="5" t="s">
        <v>178</v>
      </c>
      <c r="G39" s="5" t="s">
        <v>91</v>
      </c>
      <c r="H39" s="5" t="s">
        <v>90</v>
      </c>
    </row>
    <row r="40" spans="2:19">
      <c r="B40" s="5"/>
      <c r="C40" s="5"/>
      <c r="D40" s="2" t="s">
        <v>80</v>
      </c>
      <c r="E40" s="5" t="s">
        <v>91</v>
      </c>
      <c r="F40" s="5" t="s">
        <v>178</v>
      </c>
      <c r="G40" s="5" t="s">
        <v>157</v>
      </c>
      <c r="H40" s="5" t="s">
        <v>90</v>
      </c>
    </row>
    <row r="41" spans="2:19">
      <c r="B41" s="5"/>
      <c r="C41" s="5"/>
      <c r="D41" s="2" t="s">
        <v>25</v>
      </c>
      <c r="E41" s="5" t="s">
        <v>91</v>
      </c>
      <c r="F41" s="5" t="s">
        <v>178</v>
      </c>
      <c r="G41" s="5" t="s">
        <v>91</v>
      </c>
      <c r="H41" s="5" t="s">
        <v>90</v>
      </c>
    </row>
    <row r="42" spans="2:19">
      <c r="B42" s="5"/>
      <c r="C42" s="5"/>
      <c r="D42" s="2" t="s">
        <v>124</v>
      </c>
      <c r="E42" s="5" t="s">
        <v>65</v>
      </c>
      <c r="F42" s="5" t="s">
        <v>178</v>
      </c>
      <c r="G42" s="5" t="s">
        <v>65</v>
      </c>
      <c r="H42" s="5" t="s">
        <v>90</v>
      </c>
    </row>
    <row r="43" spans="2:19">
      <c r="B43" s="5">
        <v>36</v>
      </c>
      <c r="C43" s="5" t="s">
        <v>184</v>
      </c>
      <c r="D43" s="2" t="s">
        <v>62</v>
      </c>
      <c r="E43" s="5" t="s">
        <v>65</v>
      </c>
      <c r="F43" s="5" t="s">
        <v>178</v>
      </c>
      <c r="G43" s="5" t="s">
        <v>65</v>
      </c>
      <c r="H43" s="5" t="s">
        <v>90</v>
      </c>
    </row>
    <row r="44" spans="2:19">
      <c r="B44" s="5"/>
      <c r="C44" s="5"/>
      <c r="D44" s="2" t="s">
        <v>55</v>
      </c>
      <c r="E44" s="5" t="s">
        <v>65</v>
      </c>
      <c r="F44" s="5" t="s">
        <v>178</v>
      </c>
      <c r="G44" s="5" t="s">
        <v>65</v>
      </c>
      <c r="H44" s="5" t="s">
        <v>90</v>
      </c>
    </row>
    <row r="45" spans="2:19">
      <c r="B45" s="5">
        <v>13</v>
      </c>
      <c r="C45" s="5" t="s">
        <v>186</v>
      </c>
      <c r="D45" s="2" t="s">
        <v>30</v>
      </c>
      <c r="E45" s="5" t="s">
        <v>65</v>
      </c>
      <c r="F45" s="5" t="s">
        <v>178</v>
      </c>
      <c r="G45" s="5" t="s">
        <v>91</v>
      </c>
      <c r="H45" s="5" t="s">
        <v>90</v>
      </c>
    </row>
    <row r="46" spans="2:19">
      <c r="B46" s="5">
        <v>72</v>
      </c>
      <c r="C46" s="5" t="s">
        <v>186</v>
      </c>
      <c r="D46" s="2" t="s">
        <v>123</v>
      </c>
      <c r="E46" s="5" t="s">
        <v>65</v>
      </c>
      <c r="F46" s="5" t="s">
        <v>178</v>
      </c>
      <c r="G46" s="5" t="s">
        <v>65</v>
      </c>
      <c r="H46" s="5" t="s">
        <v>90</v>
      </c>
      <c r="L46" s="58"/>
      <c r="M46" s="58"/>
      <c r="N46" s="58"/>
      <c r="O46" s="58"/>
      <c r="P46" s="63"/>
      <c r="Q46" s="64"/>
      <c r="R46" s="58"/>
      <c r="S46" s="58"/>
    </row>
    <row r="47" spans="2:19">
      <c r="B47" s="5"/>
      <c r="C47" s="5"/>
      <c r="D47" s="2" t="s">
        <v>63</v>
      </c>
      <c r="E47" s="5" t="s">
        <v>91</v>
      </c>
      <c r="F47" s="5" t="s">
        <v>178</v>
      </c>
      <c r="G47" s="5" t="s">
        <v>91</v>
      </c>
      <c r="H47" s="5" t="s">
        <v>90</v>
      </c>
    </row>
    <row r="48" spans="2:19">
      <c r="B48" s="5">
        <v>98</v>
      </c>
      <c r="C48" s="5" t="s">
        <v>186</v>
      </c>
      <c r="D48" s="2" t="s">
        <v>31</v>
      </c>
      <c r="E48" s="5" t="s">
        <v>65</v>
      </c>
      <c r="F48" s="5" t="s">
        <v>178</v>
      </c>
      <c r="G48" s="5" t="s">
        <v>65</v>
      </c>
      <c r="H48" s="5" t="s">
        <v>90</v>
      </c>
      <c r="L48" s="58"/>
      <c r="M48" s="58"/>
      <c r="N48" s="58"/>
      <c r="O48" s="58"/>
      <c r="P48" s="58"/>
      <c r="Q48" s="58"/>
      <c r="R48" s="58"/>
      <c r="S48" s="58"/>
    </row>
    <row r="49" spans="2:23">
      <c r="B49" s="5">
        <v>30</v>
      </c>
      <c r="C49" s="5" t="s">
        <v>186</v>
      </c>
      <c r="D49" s="2" t="s">
        <v>52</v>
      </c>
      <c r="E49" s="5" t="s">
        <v>65</v>
      </c>
      <c r="F49" s="5" t="s">
        <v>178</v>
      </c>
      <c r="G49" s="5" t="s">
        <v>65</v>
      </c>
      <c r="H49" s="5" t="s">
        <v>90</v>
      </c>
      <c r="L49" s="58"/>
      <c r="M49" s="58"/>
      <c r="N49" s="58"/>
      <c r="O49" s="58"/>
      <c r="P49" s="58"/>
      <c r="Q49" s="58"/>
      <c r="R49" s="58"/>
      <c r="S49" s="58"/>
    </row>
    <row r="50" spans="2:23">
      <c r="B50" s="5">
        <v>73</v>
      </c>
      <c r="C50" s="5" t="s">
        <v>185</v>
      </c>
      <c r="D50" s="2" t="s">
        <v>44</v>
      </c>
      <c r="E50" s="5" t="s">
        <v>65</v>
      </c>
      <c r="F50" s="5" t="s">
        <v>178</v>
      </c>
      <c r="G50" s="5" t="s">
        <v>65</v>
      </c>
      <c r="H50" s="5" t="s">
        <v>90</v>
      </c>
      <c r="L50" s="58"/>
      <c r="M50" s="58"/>
      <c r="N50" s="58"/>
      <c r="O50" s="58"/>
      <c r="P50" s="58"/>
      <c r="Q50" s="58"/>
      <c r="R50" s="58"/>
      <c r="S50" s="58"/>
    </row>
    <row r="51" spans="2:23">
      <c r="B51" s="5">
        <v>18</v>
      </c>
      <c r="C51" s="5" t="s">
        <v>184</v>
      </c>
      <c r="D51" s="2" t="s">
        <v>67</v>
      </c>
      <c r="E51" s="5" t="s">
        <v>65</v>
      </c>
      <c r="F51" s="5" t="s">
        <v>178</v>
      </c>
      <c r="G51" s="5" t="s">
        <v>65</v>
      </c>
      <c r="H51" s="5" t="s">
        <v>90</v>
      </c>
      <c r="L51" s="58"/>
      <c r="M51" s="58"/>
      <c r="N51" s="65"/>
      <c r="O51" s="65"/>
      <c r="P51" s="66"/>
      <c r="Q51" s="65"/>
      <c r="R51" s="67"/>
      <c r="S51" s="58"/>
    </row>
    <row r="52" spans="2:23">
      <c r="B52" s="5"/>
      <c r="C52" s="5"/>
      <c r="D52" s="2" t="s">
        <v>162</v>
      </c>
      <c r="E52" s="5" t="s">
        <v>91</v>
      </c>
      <c r="F52" s="5" t="s">
        <v>179</v>
      </c>
      <c r="G52" s="5" t="s">
        <v>91</v>
      </c>
      <c r="H52" s="5" t="s">
        <v>90</v>
      </c>
      <c r="N52" s="59">
        <v>6</v>
      </c>
      <c r="O52" s="60"/>
      <c r="P52" s="61">
        <v>0.75</v>
      </c>
      <c r="Q52" s="60"/>
      <c r="R52" s="62">
        <f t="shared" ref="R52" si="11">(N52*14)/P52</f>
        <v>112</v>
      </c>
    </row>
    <row r="53" spans="2:23">
      <c r="B53" s="5">
        <v>46</v>
      </c>
      <c r="C53" s="5" t="s">
        <v>185</v>
      </c>
      <c r="D53" s="2" t="s">
        <v>122</v>
      </c>
      <c r="E53" s="5" t="s">
        <v>65</v>
      </c>
      <c r="F53" s="5" t="s">
        <v>178</v>
      </c>
      <c r="G53" s="5" t="s">
        <v>65</v>
      </c>
      <c r="H53" s="5" t="s">
        <v>90</v>
      </c>
      <c r="L53" s="58"/>
      <c r="M53" s="58"/>
      <c r="N53" s="65"/>
      <c r="O53" s="65"/>
      <c r="P53" s="66"/>
      <c r="Q53" s="65"/>
      <c r="R53" s="67"/>
      <c r="S53" s="58"/>
    </row>
    <row r="54" spans="2:23">
      <c r="B54" s="5"/>
      <c r="C54" s="5"/>
      <c r="D54" s="2" t="s">
        <v>255</v>
      </c>
      <c r="E54" s="5" t="s">
        <v>65</v>
      </c>
      <c r="F54" s="5" t="s">
        <v>179</v>
      </c>
      <c r="G54" s="5" t="s">
        <v>91</v>
      </c>
      <c r="H54" s="5" t="s">
        <v>90</v>
      </c>
      <c r="L54" s="58"/>
      <c r="M54" s="58"/>
      <c r="N54" s="65"/>
      <c r="O54" s="65"/>
      <c r="P54" s="66"/>
      <c r="Q54" s="65"/>
      <c r="R54" s="67"/>
      <c r="S54" s="58"/>
    </row>
    <row r="55" spans="2:23">
      <c r="B55" s="5">
        <v>89</v>
      </c>
      <c r="C55" s="5" t="s">
        <v>185</v>
      </c>
      <c r="D55" s="2" t="s">
        <v>26</v>
      </c>
      <c r="E55" s="5" t="s">
        <v>65</v>
      </c>
      <c r="F55" s="5" t="s">
        <v>179</v>
      </c>
      <c r="G55" s="5" t="s">
        <v>65</v>
      </c>
      <c r="H55" s="5" t="s">
        <v>90</v>
      </c>
      <c r="L55" s="58"/>
      <c r="M55" s="58"/>
      <c r="N55" s="65"/>
      <c r="O55" s="65"/>
      <c r="P55" s="66"/>
      <c r="Q55" s="65"/>
      <c r="R55" s="67"/>
      <c r="S55" s="58"/>
      <c r="W55" s="56"/>
    </row>
    <row r="56" spans="2:23">
      <c r="B56" s="5"/>
      <c r="C56" s="5"/>
      <c r="D56" s="2" t="s">
        <v>68</v>
      </c>
      <c r="E56" s="5" t="s">
        <v>65</v>
      </c>
      <c r="F56" s="5" t="s">
        <v>179</v>
      </c>
      <c r="G56" s="5" t="s">
        <v>91</v>
      </c>
      <c r="H56" s="5" t="s">
        <v>90</v>
      </c>
      <c r="L56" s="58"/>
      <c r="M56" s="58"/>
      <c r="N56" s="65"/>
      <c r="O56" s="65"/>
      <c r="P56" s="66"/>
      <c r="Q56" s="65"/>
      <c r="R56" s="67"/>
      <c r="S56" s="58"/>
      <c r="W56" s="57"/>
    </row>
    <row r="57" spans="2:23">
      <c r="B57" s="5"/>
      <c r="C57" s="5"/>
      <c r="D57" s="2" t="s">
        <v>237</v>
      </c>
      <c r="E57" s="5" t="s">
        <v>65</v>
      </c>
      <c r="F57" s="5" t="s">
        <v>179</v>
      </c>
      <c r="G57" s="5" t="s">
        <v>91</v>
      </c>
      <c r="H57" s="5" t="s">
        <v>201</v>
      </c>
      <c r="I57" s="1" t="s">
        <v>241</v>
      </c>
      <c r="L57" s="58"/>
      <c r="M57" s="58"/>
      <c r="N57" s="65"/>
      <c r="O57" s="65"/>
      <c r="P57" s="66"/>
      <c r="Q57" s="65"/>
      <c r="R57" s="67"/>
      <c r="S57" s="58"/>
      <c r="W57" s="57"/>
    </row>
    <row r="58" spans="2:23">
      <c r="B58" s="5">
        <v>1</v>
      </c>
      <c r="C58" s="5" t="s">
        <v>184</v>
      </c>
      <c r="D58" s="2" t="s">
        <v>42</v>
      </c>
      <c r="E58" s="5" t="s">
        <v>65</v>
      </c>
      <c r="F58" s="5" t="s">
        <v>178</v>
      </c>
      <c r="G58" s="5" t="s">
        <v>65</v>
      </c>
      <c r="H58" s="5" t="s">
        <v>90</v>
      </c>
      <c r="L58" s="58"/>
      <c r="M58" s="58"/>
      <c r="N58" s="65"/>
      <c r="O58" s="65"/>
      <c r="P58" s="66"/>
      <c r="Q58" s="65"/>
      <c r="R58" s="67"/>
      <c r="S58" s="58"/>
      <c r="W58" s="57"/>
    </row>
    <row r="59" spans="2:23">
      <c r="B59" s="5">
        <v>10</v>
      </c>
      <c r="C59" s="5" t="s">
        <v>185</v>
      </c>
      <c r="D59" s="2" t="s">
        <v>39</v>
      </c>
      <c r="E59" s="5" t="s">
        <v>65</v>
      </c>
      <c r="F59" s="5" t="s">
        <v>178</v>
      </c>
      <c r="G59" s="5" t="s">
        <v>65</v>
      </c>
      <c r="H59" s="5" t="s">
        <v>90</v>
      </c>
      <c r="L59" s="58"/>
      <c r="M59" s="58"/>
      <c r="N59" s="65"/>
      <c r="O59" s="65"/>
      <c r="P59" s="66"/>
      <c r="Q59" s="65"/>
      <c r="R59" s="67"/>
      <c r="S59" s="58"/>
    </row>
    <row r="60" spans="2:23">
      <c r="B60" s="5">
        <v>35</v>
      </c>
      <c r="C60" s="5" t="s">
        <v>184</v>
      </c>
      <c r="D60" s="2" t="s">
        <v>61</v>
      </c>
      <c r="E60" s="5" t="s">
        <v>65</v>
      </c>
      <c r="F60" s="5" t="s">
        <v>179</v>
      </c>
      <c r="G60" s="5" t="s">
        <v>65</v>
      </c>
      <c r="H60" s="5" t="s">
        <v>90</v>
      </c>
      <c r="L60" s="58"/>
      <c r="M60" s="58"/>
      <c r="N60" s="65"/>
      <c r="O60" s="65"/>
      <c r="P60" s="66"/>
      <c r="Q60" s="65"/>
      <c r="R60" s="67"/>
      <c r="S60" s="58"/>
    </row>
    <row r="61" spans="2:23">
      <c r="B61" s="5"/>
      <c r="C61" s="5"/>
      <c r="D61" s="2" t="s">
        <v>121</v>
      </c>
      <c r="E61" s="5" t="s">
        <v>65</v>
      </c>
      <c r="F61" s="5" t="s">
        <v>179</v>
      </c>
      <c r="G61" s="5" t="s">
        <v>91</v>
      </c>
      <c r="H61" s="5" t="s">
        <v>90</v>
      </c>
      <c r="L61" s="58"/>
      <c r="M61" s="58"/>
      <c r="N61" s="65"/>
      <c r="O61" s="65"/>
      <c r="P61" s="66"/>
      <c r="Q61" s="65"/>
      <c r="R61" s="67"/>
      <c r="S61" s="58"/>
    </row>
    <row r="62" spans="2:23">
      <c r="B62" s="5">
        <v>4</v>
      </c>
      <c r="C62" s="5" t="s">
        <v>184</v>
      </c>
      <c r="D62" s="2" t="s">
        <v>58</v>
      </c>
      <c r="E62" s="5" t="s">
        <v>65</v>
      </c>
      <c r="F62" s="5" t="s">
        <v>178</v>
      </c>
      <c r="G62" s="5" t="s">
        <v>65</v>
      </c>
      <c r="H62" s="5" t="s">
        <v>90</v>
      </c>
      <c r="L62" s="58"/>
      <c r="M62" s="58"/>
      <c r="N62" s="65"/>
      <c r="O62" s="65"/>
      <c r="P62" s="66"/>
      <c r="Q62" s="65"/>
      <c r="R62" s="67"/>
      <c r="S62" s="58"/>
    </row>
    <row r="63" spans="2:23">
      <c r="B63" s="5"/>
      <c r="C63" s="5"/>
      <c r="D63" s="2" t="s">
        <v>60</v>
      </c>
      <c r="E63" s="5" t="s">
        <v>65</v>
      </c>
      <c r="F63" s="5" t="s">
        <v>178</v>
      </c>
      <c r="G63" s="5" t="s">
        <v>91</v>
      </c>
      <c r="H63" s="5" t="s">
        <v>90</v>
      </c>
      <c r="L63" s="58"/>
      <c r="M63" s="58"/>
      <c r="N63" s="65"/>
      <c r="O63" s="65"/>
      <c r="P63" s="66"/>
      <c r="Q63" s="65"/>
      <c r="R63" s="67"/>
      <c r="S63" s="58"/>
    </row>
    <row r="64" spans="2:23">
      <c r="B64" s="5"/>
      <c r="C64" s="5"/>
      <c r="D64" s="2" t="s">
        <v>29</v>
      </c>
      <c r="E64" s="5" t="s">
        <v>65</v>
      </c>
      <c r="F64" s="5" t="s">
        <v>178</v>
      </c>
      <c r="G64" s="5" t="s">
        <v>65</v>
      </c>
      <c r="H64" s="5" t="s">
        <v>90</v>
      </c>
      <c r="L64" s="58"/>
      <c r="M64" s="58"/>
      <c r="N64" s="65"/>
      <c r="O64" s="65"/>
      <c r="P64" s="66"/>
      <c r="Q64" s="65"/>
      <c r="R64" s="67"/>
      <c r="S64" s="58"/>
    </row>
    <row r="65" spans="2:19">
      <c r="B65" s="5"/>
      <c r="C65" s="5"/>
      <c r="D65" s="2" t="s">
        <v>48</v>
      </c>
      <c r="E65" s="5" t="s">
        <v>91</v>
      </c>
      <c r="F65" s="5" t="s">
        <v>179</v>
      </c>
      <c r="G65" s="5" t="s">
        <v>91</v>
      </c>
      <c r="H65" s="5" t="s">
        <v>90</v>
      </c>
    </row>
    <row r="66" spans="2:19">
      <c r="B66" s="5">
        <v>70</v>
      </c>
      <c r="C66" s="5" t="s">
        <v>186</v>
      </c>
      <c r="D66" s="2" t="s">
        <v>46</v>
      </c>
      <c r="E66" s="5" t="s">
        <v>65</v>
      </c>
      <c r="F66" s="5" t="s">
        <v>178</v>
      </c>
      <c r="G66" s="5" t="s">
        <v>65</v>
      </c>
      <c r="H66" s="5" t="s">
        <v>90</v>
      </c>
      <c r="L66" s="58"/>
      <c r="M66" s="58"/>
      <c r="N66" s="58"/>
      <c r="O66" s="58"/>
      <c r="P66" s="58"/>
      <c r="Q66" s="58"/>
      <c r="R66" s="58"/>
      <c r="S66" s="58"/>
    </row>
    <row r="67" spans="2:19">
      <c r="B67" s="5"/>
      <c r="C67" s="5"/>
      <c r="D67" s="2" t="s">
        <v>258</v>
      </c>
      <c r="E67" s="5" t="s">
        <v>91</v>
      </c>
      <c r="F67" s="5" t="s">
        <v>179</v>
      </c>
      <c r="G67" s="5" t="s">
        <v>91</v>
      </c>
      <c r="H67" s="5" t="s">
        <v>201</v>
      </c>
      <c r="I67" s="1" t="s">
        <v>241</v>
      </c>
      <c r="L67" s="58"/>
      <c r="M67" s="58"/>
      <c r="N67" s="58"/>
      <c r="O67" s="58"/>
      <c r="P67" s="58"/>
      <c r="Q67" s="58"/>
      <c r="R67" s="58"/>
      <c r="S67" s="58"/>
    </row>
    <row r="68" spans="2:19">
      <c r="B68" s="5">
        <v>11</v>
      </c>
      <c r="C68" s="5" t="s">
        <v>184</v>
      </c>
      <c r="D68" s="2" t="s">
        <v>88</v>
      </c>
      <c r="E68" s="5" t="s">
        <v>65</v>
      </c>
      <c r="F68" s="5" t="s">
        <v>178</v>
      </c>
      <c r="G68" s="5" t="s">
        <v>65</v>
      </c>
      <c r="H68" s="5" t="s">
        <v>90</v>
      </c>
      <c r="L68" s="58"/>
      <c r="M68" s="58"/>
      <c r="N68" s="58"/>
      <c r="O68" s="58"/>
      <c r="P68" s="58"/>
      <c r="Q68" s="58"/>
      <c r="R68" s="58"/>
      <c r="S68" s="58"/>
    </row>
    <row r="69" spans="2:19">
      <c r="B69" s="5">
        <v>29</v>
      </c>
      <c r="C69" s="5" t="s">
        <v>184</v>
      </c>
      <c r="D69" s="2" t="s">
        <v>120</v>
      </c>
      <c r="E69" s="5" t="s">
        <v>65</v>
      </c>
      <c r="F69" s="5" t="s">
        <v>178</v>
      </c>
      <c r="G69" s="5" t="s">
        <v>65</v>
      </c>
      <c r="H69" s="5" t="s">
        <v>90</v>
      </c>
    </row>
    <row r="70" spans="2:19">
      <c r="B70" s="5">
        <v>26</v>
      </c>
      <c r="C70" s="5" t="s">
        <v>184</v>
      </c>
      <c r="D70" s="2" t="s">
        <v>59</v>
      </c>
      <c r="E70" s="5" t="s">
        <v>65</v>
      </c>
      <c r="F70" s="5" t="s">
        <v>178</v>
      </c>
      <c r="G70" s="5" t="s">
        <v>65</v>
      </c>
      <c r="H70" s="5" t="s">
        <v>90</v>
      </c>
    </row>
    <row r="71" spans="2:19">
      <c r="B71" s="5"/>
      <c r="C71" s="5"/>
      <c r="D71" s="2" t="s">
        <v>236</v>
      </c>
      <c r="E71" s="5" t="s">
        <v>65</v>
      </c>
      <c r="F71" s="5" t="s">
        <v>178</v>
      </c>
      <c r="G71" s="5" t="s">
        <v>65</v>
      </c>
      <c r="H71" s="5" t="s">
        <v>90</v>
      </c>
    </row>
    <row r="72" spans="2:19">
      <c r="B72" s="5"/>
      <c r="C72" s="5"/>
      <c r="D72" s="2" t="s">
        <v>158</v>
      </c>
      <c r="E72" s="5" t="s">
        <v>65</v>
      </c>
      <c r="F72" s="5" t="s">
        <v>178</v>
      </c>
      <c r="G72" s="5" t="s">
        <v>65</v>
      </c>
      <c r="H72" s="5" t="s">
        <v>90</v>
      </c>
    </row>
    <row r="73" spans="2:19">
      <c r="B73" s="5"/>
      <c r="C73" s="5"/>
      <c r="D73" s="2" t="s">
        <v>119</v>
      </c>
      <c r="E73" s="5" t="s">
        <v>91</v>
      </c>
      <c r="F73" s="5" t="s">
        <v>179</v>
      </c>
      <c r="G73" s="5" t="s">
        <v>91</v>
      </c>
      <c r="H73" s="5" t="s">
        <v>90</v>
      </c>
    </row>
    <row r="74" spans="2:19" ht="15.95" customHeight="1">
      <c r="B74" s="5">
        <v>99</v>
      </c>
      <c r="C74" s="5" t="s">
        <v>184</v>
      </c>
      <c r="D74" s="2" t="s">
        <v>182</v>
      </c>
      <c r="E74" s="5" t="s">
        <v>65</v>
      </c>
      <c r="F74" s="5" t="s">
        <v>178</v>
      </c>
      <c r="G74" s="5" t="s">
        <v>65</v>
      </c>
      <c r="H74" s="5" t="s">
        <v>90</v>
      </c>
    </row>
    <row r="75" spans="2:19">
      <c r="B75" s="5">
        <v>69</v>
      </c>
      <c r="C75" s="5" t="s">
        <v>184</v>
      </c>
      <c r="D75" s="2" t="s">
        <v>81</v>
      </c>
      <c r="E75" s="5" t="s">
        <v>65</v>
      </c>
      <c r="F75" s="5" t="s">
        <v>178</v>
      </c>
      <c r="G75" s="5" t="s">
        <v>65</v>
      </c>
      <c r="H75" s="5" t="s">
        <v>90</v>
      </c>
    </row>
    <row r="76" spans="2:19" ht="15.95" customHeight="1">
      <c r="B76" s="5"/>
      <c r="C76" s="5"/>
      <c r="D76" s="2" t="s">
        <v>93</v>
      </c>
      <c r="E76" s="5" t="s">
        <v>65</v>
      </c>
      <c r="F76" s="5" t="s">
        <v>178</v>
      </c>
      <c r="G76" s="5" t="s">
        <v>65</v>
      </c>
      <c r="H76" s="5" t="s">
        <v>90</v>
      </c>
    </row>
    <row r="77" spans="2:19" ht="15.95" customHeight="1">
      <c r="B77" s="5">
        <v>60</v>
      </c>
      <c r="C77" s="5" t="s">
        <v>184</v>
      </c>
      <c r="D77" s="2" t="s">
        <v>118</v>
      </c>
      <c r="E77" s="5" t="s">
        <v>65</v>
      </c>
      <c r="F77" s="5" t="s">
        <v>178</v>
      </c>
      <c r="G77" s="5" t="s">
        <v>65</v>
      </c>
      <c r="H77" s="5" t="s">
        <v>90</v>
      </c>
    </row>
    <row r="78" spans="2:19" ht="15.95" customHeight="1">
      <c r="B78" s="5"/>
      <c r="C78" s="5"/>
      <c r="D78" s="2" t="s">
        <v>117</v>
      </c>
      <c r="E78" s="5" t="s">
        <v>91</v>
      </c>
      <c r="F78" s="5" t="s">
        <v>179</v>
      </c>
      <c r="G78" s="5" t="s">
        <v>91</v>
      </c>
      <c r="H78" s="5" t="s">
        <v>90</v>
      </c>
    </row>
    <row r="79" spans="2:19" ht="15.95" customHeight="1">
      <c r="B79" s="5"/>
      <c r="C79" s="5"/>
      <c r="D79" s="2" t="s">
        <v>167</v>
      </c>
      <c r="E79" s="5" t="s">
        <v>65</v>
      </c>
      <c r="F79" s="5" t="s">
        <v>178</v>
      </c>
      <c r="G79" s="5" t="s">
        <v>65</v>
      </c>
      <c r="H79" s="5" t="s">
        <v>90</v>
      </c>
    </row>
    <row r="80" spans="2:19" ht="15.95" customHeight="1">
      <c r="B80" s="5">
        <v>2</v>
      </c>
      <c r="C80" s="5" t="s">
        <v>184</v>
      </c>
      <c r="D80" s="2" t="s">
        <v>116</v>
      </c>
      <c r="E80" s="5" t="s">
        <v>65</v>
      </c>
      <c r="F80" s="5" t="s">
        <v>178</v>
      </c>
      <c r="G80" s="5" t="s">
        <v>65</v>
      </c>
      <c r="H80" s="5" t="s">
        <v>90</v>
      </c>
    </row>
    <row r="81" spans="2:8" ht="15.95" customHeight="1">
      <c r="B81" s="5">
        <v>1</v>
      </c>
      <c r="C81" s="5" t="s">
        <v>185</v>
      </c>
      <c r="D81" s="2" t="s">
        <v>115</v>
      </c>
      <c r="E81" s="5" t="s">
        <v>65</v>
      </c>
      <c r="F81" s="5" t="s">
        <v>178</v>
      </c>
      <c r="G81" s="5" t="s">
        <v>91</v>
      </c>
      <c r="H81" s="5" t="s">
        <v>90</v>
      </c>
    </row>
    <row r="82" spans="2:8" ht="15.95" customHeight="1">
      <c r="B82" s="5"/>
      <c r="C82" s="5"/>
      <c r="D82" s="2" t="s">
        <v>221</v>
      </c>
      <c r="E82" s="5" t="s">
        <v>65</v>
      </c>
      <c r="F82" s="5" t="s">
        <v>178</v>
      </c>
      <c r="G82" s="5" t="s">
        <v>65</v>
      </c>
      <c r="H82" s="5" t="s">
        <v>90</v>
      </c>
    </row>
    <row r="83" spans="2:8">
      <c r="B83" s="5">
        <v>83</v>
      </c>
      <c r="C83" s="5" t="s">
        <v>184</v>
      </c>
      <c r="D83" s="2" t="s">
        <v>28</v>
      </c>
      <c r="E83" s="5" t="s">
        <v>91</v>
      </c>
      <c r="F83" s="5" t="s">
        <v>179</v>
      </c>
      <c r="G83" s="5" t="s">
        <v>91</v>
      </c>
      <c r="H83" s="5" t="s">
        <v>90</v>
      </c>
    </row>
    <row r="84" spans="2:8">
      <c r="B84" s="5"/>
      <c r="C84" s="5"/>
      <c r="D84" s="2" t="s">
        <v>43</v>
      </c>
      <c r="E84" s="5" t="s">
        <v>91</v>
      </c>
      <c r="F84" s="5" t="s">
        <v>179</v>
      </c>
      <c r="G84" s="5" t="s">
        <v>91</v>
      </c>
      <c r="H84" s="5" t="s">
        <v>90</v>
      </c>
    </row>
    <row r="85" spans="2:8">
      <c r="B85" s="5"/>
      <c r="C85" s="5"/>
      <c r="D85" s="2" t="s">
        <v>202</v>
      </c>
      <c r="E85" s="5" t="s">
        <v>91</v>
      </c>
      <c r="F85" s="5" t="s">
        <v>92</v>
      </c>
      <c r="G85" s="5" t="s">
        <v>157</v>
      </c>
      <c r="H85" s="5" t="s">
        <v>203</v>
      </c>
    </row>
    <row r="86" spans="2:8">
      <c r="B86" s="5">
        <v>54</v>
      </c>
      <c r="C86" s="5" t="s">
        <v>185</v>
      </c>
      <c r="D86" s="2" t="s">
        <v>19</v>
      </c>
      <c r="E86" s="5" t="s">
        <v>65</v>
      </c>
      <c r="F86" s="5" t="s">
        <v>178</v>
      </c>
      <c r="G86" s="5" t="s">
        <v>65</v>
      </c>
      <c r="H86" s="5" t="s">
        <v>90</v>
      </c>
    </row>
    <row r="87" spans="2:8">
      <c r="B87" s="5"/>
      <c r="C87" s="5"/>
      <c r="D87" s="2" t="s">
        <v>256</v>
      </c>
      <c r="E87" s="5" t="s">
        <v>65</v>
      </c>
      <c r="F87" s="5" t="s">
        <v>178</v>
      </c>
      <c r="G87" s="5" t="s">
        <v>65</v>
      </c>
      <c r="H87" s="5" t="s">
        <v>90</v>
      </c>
    </row>
    <row r="88" spans="2:8">
      <c r="B88" s="5">
        <v>27</v>
      </c>
      <c r="C88" s="5" t="s">
        <v>184</v>
      </c>
      <c r="D88" s="2" t="s">
        <v>36</v>
      </c>
      <c r="E88" s="5" t="s">
        <v>65</v>
      </c>
      <c r="F88" s="5" t="s">
        <v>178</v>
      </c>
      <c r="G88" s="5" t="s">
        <v>65</v>
      </c>
      <c r="H88" s="5" t="s">
        <v>90</v>
      </c>
    </row>
    <row r="89" spans="2:8">
      <c r="B89" s="5"/>
      <c r="C89" s="5"/>
      <c r="D89" s="2" t="s">
        <v>89</v>
      </c>
      <c r="E89" s="5" t="s">
        <v>65</v>
      </c>
      <c r="F89" s="5" t="s">
        <v>178</v>
      </c>
      <c r="G89" s="5" t="s">
        <v>65</v>
      </c>
      <c r="H89" s="5" t="s">
        <v>90</v>
      </c>
    </row>
    <row r="90" spans="2:8">
      <c r="B90" s="5"/>
      <c r="C90" s="5"/>
      <c r="D90" s="2" t="s">
        <v>114</v>
      </c>
      <c r="E90" s="5" t="s">
        <v>65</v>
      </c>
      <c r="F90" s="5" t="s">
        <v>178</v>
      </c>
      <c r="G90" s="5" t="s">
        <v>91</v>
      </c>
      <c r="H90" s="5" t="s">
        <v>90</v>
      </c>
    </row>
    <row r="91" spans="2:8">
      <c r="B91" s="5">
        <v>3</v>
      </c>
      <c r="C91" s="5" t="s">
        <v>184</v>
      </c>
      <c r="D91" s="2" t="s">
        <v>76</v>
      </c>
      <c r="E91" s="5" t="s">
        <v>65</v>
      </c>
      <c r="F91" s="5" t="s">
        <v>178</v>
      </c>
      <c r="G91" s="5" t="s">
        <v>65</v>
      </c>
      <c r="H91" s="5" t="s">
        <v>90</v>
      </c>
    </row>
    <row r="92" spans="2:8">
      <c r="B92" s="5"/>
      <c r="C92" s="5"/>
      <c r="D92" s="2" t="s">
        <v>113</v>
      </c>
      <c r="E92" s="5" t="s">
        <v>91</v>
      </c>
      <c r="F92" s="5" t="s">
        <v>178</v>
      </c>
      <c r="G92" s="5" t="s">
        <v>91</v>
      </c>
      <c r="H92" s="5" t="s">
        <v>90</v>
      </c>
    </row>
    <row r="93" spans="2:8">
      <c r="B93" s="5"/>
      <c r="C93" s="5"/>
      <c r="D93" s="2" t="s">
        <v>200</v>
      </c>
      <c r="E93" s="5" t="s">
        <v>65</v>
      </c>
      <c r="F93" s="5" t="s">
        <v>179</v>
      </c>
      <c r="G93" s="5" t="s">
        <v>91</v>
      </c>
      <c r="H93" s="5" t="s">
        <v>201</v>
      </c>
    </row>
    <row r="94" spans="2:8">
      <c r="B94" s="5">
        <v>96</v>
      </c>
      <c r="C94" s="5" t="s">
        <v>184</v>
      </c>
      <c r="D94" s="2" t="s">
        <v>41</v>
      </c>
      <c r="E94" s="5" t="s">
        <v>65</v>
      </c>
      <c r="F94" s="5" t="s">
        <v>178</v>
      </c>
      <c r="G94" s="5" t="s">
        <v>65</v>
      </c>
      <c r="H94" s="5" t="s">
        <v>90</v>
      </c>
    </row>
    <row r="95" spans="2:8">
      <c r="B95" s="5"/>
      <c r="C95" s="5"/>
      <c r="D95" s="2" t="s">
        <v>112</v>
      </c>
      <c r="E95" s="5" t="s">
        <v>91</v>
      </c>
      <c r="F95" s="5" t="s">
        <v>92</v>
      </c>
      <c r="G95" s="5" t="s">
        <v>157</v>
      </c>
      <c r="H95" s="5" t="s">
        <v>90</v>
      </c>
    </row>
    <row r="96" spans="2:8">
      <c r="B96" s="5">
        <v>31</v>
      </c>
      <c r="C96" s="5" t="s">
        <v>185</v>
      </c>
      <c r="D96" s="2" t="s">
        <v>49</v>
      </c>
      <c r="E96" s="5" t="s">
        <v>65</v>
      </c>
      <c r="F96" s="5" t="s">
        <v>178</v>
      </c>
      <c r="G96" s="5" t="s">
        <v>65</v>
      </c>
      <c r="H96" s="5" t="s">
        <v>90</v>
      </c>
    </row>
    <row r="97" spans="2:9">
      <c r="B97" s="5"/>
      <c r="C97" s="5"/>
      <c r="D97" s="2" t="s">
        <v>204</v>
      </c>
      <c r="E97" s="5" t="s">
        <v>91</v>
      </c>
      <c r="F97" s="5" t="s">
        <v>92</v>
      </c>
      <c r="G97" s="5" t="s">
        <v>157</v>
      </c>
      <c r="H97" s="5" t="s">
        <v>203</v>
      </c>
    </row>
    <row r="98" spans="2:9">
      <c r="B98" s="5"/>
      <c r="C98" s="5"/>
      <c r="D98" s="2" t="s">
        <v>257</v>
      </c>
      <c r="E98" s="5" t="s">
        <v>65</v>
      </c>
      <c r="F98" s="5" t="s">
        <v>179</v>
      </c>
      <c r="G98" s="5" t="s">
        <v>91</v>
      </c>
      <c r="H98" s="5" t="s">
        <v>201</v>
      </c>
      <c r="I98" s="1" t="s">
        <v>241</v>
      </c>
    </row>
    <row r="99" spans="2:9">
      <c r="B99" s="5"/>
      <c r="C99" s="5"/>
      <c r="D99" s="2" t="s">
        <v>111</v>
      </c>
      <c r="E99" s="5" t="s">
        <v>91</v>
      </c>
      <c r="F99" s="5" t="s">
        <v>178</v>
      </c>
      <c r="G99" s="5" t="s">
        <v>91</v>
      </c>
      <c r="H99" s="5" t="s">
        <v>90</v>
      </c>
    </row>
    <row r="100" spans="2:9">
      <c r="B100" s="5">
        <v>7</v>
      </c>
      <c r="C100" s="5" t="s">
        <v>185</v>
      </c>
      <c r="D100" s="2" t="s">
        <v>50</v>
      </c>
      <c r="E100" s="5" t="s">
        <v>65</v>
      </c>
      <c r="F100" s="5" t="s">
        <v>178</v>
      </c>
      <c r="G100" s="5" t="s">
        <v>65</v>
      </c>
      <c r="H100" s="5" t="s">
        <v>90</v>
      </c>
    </row>
    <row r="101" spans="2:9">
      <c r="B101" s="5"/>
      <c r="C101" s="5"/>
      <c r="D101" s="2" t="s">
        <v>57</v>
      </c>
      <c r="E101" s="5" t="s">
        <v>91</v>
      </c>
      <c r="F101" s="5" t="s">
        <v>179</v>
      </c>
      <c r="G101" s="5" t="s">
        <v>91</v>
      </c>
      <c r="H101" s="5" t="s">
        <v>90</v>
      </c>
    </row>
    <row r="102" spans="2:9">
      <c r="B102" s="5"/>
      <c r="C102" s="5"/>
      <c r="D102" s="2" t="s">
        <v>181</v>
      </c>
      <c r="E102" s="5" t="s">
        <v>65</v>
      </c>
      <c r="F102" s="5" t="s">
        <v>178</v>
      </c>
      <c r="G102" s="5" t="s">
        <v>65</v>
      </c>
      <c r="H102" s="5" t="s">
        <v>90</v>
      </c>
    </row>
    <row r="103" spans="2:9">
      <c r="B103" s="5">
        <v>12</v>
      </c>
      <c r="C103" s="5" t="s">
        <v>184</v>
      </c>
      <c r="D103" s="2" t="s">
        <v>27</v>
      </c>
      <c r="E103" s="5" t="s">
        <v>65</v>
      </c>
      <c r="F103" s="5" t="s">
        <v>178</v>
      </c>
      <c r="G103" s="5" t="s">
        <v>65</v>
      </c>
      <c r="H103" s="5" t="s">
        <v>90</v>
      </c>
    </row>
    <row r="104" spans="2:9">
      <c r="B104" s="5">
        <v>32</v>
      </c>
      <c r="C104" s="5" t="s">
        <v>185</v>
      </c>
      <c r="D104" s="2" t="s">
        <v>51</v>
      </c>
      <c r="E104" s="5" t="s">
        <v>65</v>
      </c>
      <c r="F104" s="5" t="s">
        <v>178</v>
      </c>
      <c r="G104" s="5" t="s">
        <v>65</v>
      </c>
      <c r="H104" s="5" t="s">
        <v>90</v>
      </c>
    </row>
    <row r="105" spans="2:9">
      <c r="B105" s="5"/>
      <c r="C105" s="5"/>
      <c r="D105" s="2" t="s">
        <v>18</v>
      </c>
      <c r="E105" s="5" t="s">
        <v>65</v>
      </c>
      <c r="F105" s="5" t="s">
        <v>178</v>
      </c>
      <c r="G105" s="5" t="s">
        <v>65</v>
      </c>
      <c r="H105" s="5" t="s">
        <v>90</v>
      </c>
    </row>
    <row r="106" spans="2:9">
      <c r="B106" s="5">
        <v>20</v>
      </c>
      <c r="C106" s="5" t="s">
        <v>184</v>
      </c>
      <c r="D106" s="2" t="s">
        <v>110</v>
      </c>
      <c r="E106" s="5" t="s">
        <v>65</v>
      </c>
      <c r="F106" s="5" t="s">
        <v>178</v>
      </c>
      <c r="G106" s="5" t="s">
        <v>65</v>
      </c>
      <c r="H106" s="5" t="s">
        <v>90</v>
      </c>
    </row>
    <row r="107" spans="2:9">
      <c r="B107" s="5">
        <v>28</v>
      </c>
      <c r="C107" s="5" t="s">
        <v>185</v>
      </c>
      <c r="D107" s="2" t="s">
        <v>109</v>
      </c>
      <c r="E107" s="5" t="s">
        <v>65</v>
      </c>
      <c r="F107" s="5" t="s">
        <v>178</v>
      </c>
      <c r="G107" s="5" t="s">
        <v>65</v>
      </c>
      <c r="H107" s="5" t="s">
        <v>90</v>
      </c>
    </row>
    <row r="108" spans="2:9">
      <c r="B108" s="5"/>
      <c r="C108" s="5"/>
      <c r="D108" s="2" t="s">
        <v>108</v>
      </c>
      <c r="E108" s="5" t="s">
        <v>65</v>
      </c>
      <c r="F108" s="5" t="s">
        <v>178</v>
      </c>
      <c r="G108" s="5" t="s">
        <v>65</v>
      </c>
      <c r="H108" s="5" t="s">
        <v>90</v>
      </c>
    </row>
    <row r="109" spans="2:9">
      <c r="B109" s="5"/>
      <c r="C109" s="5"/>
      <c r="D109" s="2" t="s">
        <v>234</v>
      </c>
      <c r="E109" s="5" t="s">
        <v>65</v>
      </c>
      <c r="F109" s="5" t="s">
        <v>178</v>
      </c>
      <c r="G109" s="5" t="s">
        <v>65</v>
      </c>
      <c r="H109" s="5" t="s">
        <v>90</v>
      </c>
      <c r="I109" s="1" t="s">
        <v>241</v>
      </c>
    </row>
    <row r="110" spans="2:9">
      <c r="B110" s="5"/>
      <c r="C110" s="5"/>
      <c r="D110" s="2" t="s">
        <v>107</v>
      </c>
      <c r="E110" s="5" t="s">
        <v>91</v>
      </c>
      <c r="F110" s="5" t="s">
        <v>178</v>
      </c>
      <c r="G110" s="5" t="s">
        <v>91</v>
      </c>
      <c r="H110" s="5" t="s">
        <v>90</v>
      </c>
    </row>
    <row r="111" spans="2:9">
      <c r="B111" s="5"/>
      <c r="C111" s="5"/>
      <c r="D111" s="2" t="s">
        <v>21</v>
      </c>
      <c r="E111" s="5" t="s">
        <v>65</v>
      </c>
      <c r="F111" s="5" t="s">
        <v>178</v>
      </c>
      <c r="G111" s="5" t="s">
        <v>65</v>
      </c>
      <c r="H111" s="5" t="s">
        <v>90</v>
      </c>
    </row>
    <row r="112" spans="2:9">
      <c r="B112" s="5">
        <v>45</v>
      </c>
      <c r="C112" s="5" t="s">
        <v>184</v>
      </c>
      <c r="D112" s="2" t="s">
        <v>106</v>
      </c>
      <c r="E112" s="5" t="s">
        <v>65</v>
      </c>
      <c r="F112" s="5" t="s">
        <v>178</v>
      </c>
      <c r="G112" s="5" t="s">
        <v>65</v>
      </c>
      <c r="H112" s="5" t="s">
        <v>90</v>
      </c>
    </row>
    <row r="113" spans="2:9">
      <c r="B113" s="5"/>
      <c r="C113" s="5"/>
      <c r="D113" s="2" t="s">
        <v>105</v>
      </c>
      <c r="E113" s="5" t="s">
        <v>65</v>
      </c>
      <c r="F113" s="5" t="s">
        <v>178</v>
      </c>
      <c r="G113" s="5" t="s">
        <v>65</v>
      </c>
      <c r="H113" s="5" t="s">
        <v>90</v>
      </c>
    </row>
    <row r="114" spans="2:9">
      <c r="B114" s="5">
        <v>77</v>
      </c>
      <c r="C114" s="5" t="s">
        <v>185</v>
      </c>
      <c r="D114" s="2" t="s">
        <v>23</v>
      </c>
      <c r="E114" s="5" t="s">
        <v>65</v>
      </c>
      <c r="F114" s="5" t="s">
        <v>179</v>
      </c>
      <c r="G114" s="5" t="s">
        <v>65</v>
      </c>
      <c r="H114" s="5" t="s">
        <v>90</v>
      </c>
    </row>
    <row r="115" spans="2:9">
      <c r="B115" s="5"/>
      <c r="C115" s="5"/>
      <c r="D115" s="2" t="s">
        <v>159</v>
      </c>
      <c r="E115" s="5" t="s">
        <v>91</v>
      </c>
      <c r="F115" s="5" t="s">
        <v>178</v>
      </c>
      <c r="G115" s="5" t="s">
        <v>91</v>
      </c>
      <c r="H115" s="5" t="s">
        <v>90</v>
      </c>
    </row>
    <row r="116" spans="2:9">
      <c r="B116" s="50"/>
      <c r="C116" s="50"/>
      <c r="D116" s="2" t="s">
        <v>104</v>
      </c>
      <c r="E116" s="5" t="s">
        <v>65</v>
      </c>
      <c r="F116" s="5" t="s">
        <v>178</v>
      </c>
      <c r="G116" s="5" t="s">
        <v>65</v>
      </c>
      <c r="H116" s="5" t="s">
        <v>90</v>
      </c>
    </row>
    <row r="117" spans="2:9">
      <c r="B117" s="5">
        <v>41</v>
      </c>
      <c r="C117" s="5" t="s">
        <v>186</v>
      </c>
      <c r="D117" s="2" t="s">
        <v>103</v>
      </c>
      <c r="E117" s="5" t="s">
        <v>65</v>
      </c>
      <c r="F117" s="5" t="s">
        <v>178</v>
      </c>
      <c r="G117" s="5" t="s">
        <v>65</v>
      </c>
      <c r="H117" s="5" t="s">
        <v>90</v>
      </c>
    </row>
    <row r="118" spans="2:9">
      <c r="B118" s="5">
        <v>1</v>
      </c>
      <c r="C118" s="5" t="s">
        <v>184</v>
      </c>
      <c r="D118" s="2" t="s">
        <v>102</v>
      </c>
      <c r="E118" s="5" t="s">
        <v>65</v>
      </c>
      <c r="F118" s="5" t="s">
        <v>178</v>
      </c>
      <c r="G118" s="5" t="s">
        <v>65</v>
      </c>
      <c r="H118" s="5" t="s">
        <v>90</v>
      </c>
    </row>
    <row r="119" spans="2:9">
      <c r="B119" s="5">
        <v>88</v>
      </c>
      <c r="C119" s="5" t="s">
        <v>185</v>
      </c>
      <c r="D119" s="2" t="s">
        <v>101</v>
      </c>
      <c r="E119" s="5" t="s">
        <v>65</v>
      </c>
      <c r="F119" s="5" t="s">
        <v>178</v>
      </c>
      <c r="G119" s="5" t="s">
        <v>65</v>
      </c>
      <c r="H119" s="5" t="s">
        <v>90</v>
      </c>
    </row>
    <row r="120" spans="2:9">
      <c r="B120" s="5"/>
      <c r="C120" s="5"/>
      <c r="D120" s="2" t="s">
        <v>189</v>
      </c>
      <c r="E120" s="5" t="s">
        <v>65</v>
      </c>
      <c r="F120" s="5" t="s">
        <v>178</v>
      </c>
      <c r="G120" s="5" t="s">
        <v>65</v>
      </c>
      <c r="H120" s="5" t="s">
        <v>90</v>
      </c>
    </row>
    <row r="121" spans="2:9">
      <c r="B121" s="50">
        <v>71</v>
      </c>
      <c r="C121" s="50" t="s">
        <v>186</v>
      </c>
      <c r="D121" s="2" t="s">
        <v>100</v>
      </c>
      <c r="E121" s="5" t="s">
        <v>65</v>
      </c>
      <c r="F121" s="5" t="s">
        <v>178</v>
      </c>
      <c r="G121" s="5" t="s">
        <v>65</v>
      </c>
      <c r="H121" s="5" t="s">
        <v>90</v>
      </c>
    </row>
    <row r="122" spans="2:9">
      <c r="B122" s="5">
        <v>17</v>
      </c>
      <c r="C122" s="5" t="s">
        <v>185</v>
      </c>
      <c r="D122" s="2" t="s">
        <v>37</v>
      </c>
      <c r="E122" s="5" t="s">
        <v>65</v>
      </c>
      <c r="F122" s="5" t="s">
        <v>178</v>
      </c>
      <c r="G122" s="5" t="s">
        <v>65</v>
      </c>
      <c r="H122" s="5" t="s">
        <v>90</v>
      </c>
    </row>
    <row r="123" spans="2:9">
      <c r="B123" s="5">
        <v>66</v>
      </c>
      <c r="C123" s="5" t="s">
        <v>185</v>
      </c>
      <c r="D123" s="2" t="s">
        <v>83</v>
      </c>
      <c r="E123" s="5" t="s">
        <v>65</v>
      </c>
      <c r="F123" s="5" t="s">
        <v>178</v>
      </c>
      <c r="G123" s="5" t="s">
        <v>65</v>
      </c>
      <c r="H123" s="5" t="s">
        <v>90</v>
      </c>
    </row>
    <row r="124" spans="2:9">
      <c r="B124" s="5"/>
      <c r="C124" s="5"/>
      <c r="D124" s="2" t="s">
        <v>242</v>
      </c>
      <c r="E124" s="5" t="s">
        <v>65</v>
      </c>
      <c r="F124" s="5" t="s">
        <v>179</v>
      </c>
      <c r="G124" s="5" t="s">
        <v>91</v>
      </c>
      <c r="H124" s="5" t="s">
        <v>201</v>
      </c>
      <c r="I124" s="1" t="s">
        <v>241</v>
      </c>
    </row>
    <row r="125" spans="2:9">
      <c r="B125" s="5"/>
      <c r="C125" s="5"/>
      <c r="D125" s="2" t="s">
        <v>99</v>
      </c>
      <c r="E125" s="5" t="s">
        <v>65</v>
      </c>
      <c r="F125" s="5" t="s">
        <v>179</v>
      </c>
      <c r="G125" s="5" t="s">
        <v>91</v>
      </c>
      <c r="H125" s="5" t="s">
        <v>90</v>
      </c>
    </row>
    <row r="126" spans="2:9">
      <c r="B126" s="50">
        <v>34</v>
      </c>
      <c r="C126" s="50" t="s">
        <v>184</v>
      </c>
      <c r="D126" s="2" t="s">
        <v>87</v>
      </c>
      <c r="E126" s="5" t="s">
        <v>65</v>
      </c>
      <c r="F126" s="5" t="s">
        <v>178</v>
      </c>
      <c r="G126" s="5" t="s">
        <v>65</v>
      </c>
      <c r="H126" s="5" t="s">
        <v>90</v>
      </c>
    </row>
    <row r="127" spans="2:9">
      <c r="B127" s="5"/>
      <c r="C127" s="5"/>
      <c r="D127" s="2" t="s">
        <v>38</v>
      </c>
      <c r="E127" s="5" t="s">
        <v>65</v>
      </c>
      <c r="F127" s="5" t="s">
        <v>178</v>
      </c>
      <c r="G127" s="5" t="s">
        <v>65</v>
      </c>
      <c r="H127" s="5" t="s">
        <v>90</v>
      </c>
    </row>
    <row r="128" spans="2:9">
      <c r="B128" s="5"/>
      <c r="C128" s="5"/>
      <c r="D128" s="2" t="s">
        <v>53</v>
      </c>
      <c r="E128" s="5" t="s">
        <v>91</v>
      </c>
      <c r="F128" s="5" t="s">
        <v>179</v>
      </c>
      <c r="G128" s="5" t="s">
        <v>91</v>
      </c>
      <c r="H128" s="5" t="s">
        <v>90</v>
      </c>
    </row>
    <row r="129" spans="2:9">
      <c r="B129" s="5"/>
      <c r="C129" s="5"/>
      <c r="D129" s="2" t="s">
        <v>22</v>
      </c>
      <c r="E129" s="5" t="s">
        <v>65</v>
      </c>
      <c r="F129" s="5" t="s">
        <v>178</v>
      </c>
      <c r="G129" s="5" t="s">
        <v>91</v>
      </c>
      <c r="H129" s="5" t="s">
        <v>90</v>
      </c>
    </row>
    <row r="130" spans="2:9">
      <c r="B130" s="5"/>
      <c r="C130" s="5"/>
      <c r="D130" s="2" t="s">
        <v>166</v>
      </c>
      <c r="E130" s="5" t="s">
        <v>65</v>
      </c>
      <c r="F130" s="5" t="s">
        <v>178</v>
      </c>
      <c r="G130" s="5" t="s">
        <v>65</v>
      </c>
      <c r="H130" s="5" t="s">
        <v>90</v>
      </c>
    </row>
    <row r="131" spans="2:9">
      <c r="B131" s="5">
        <v>37</v>
      </c>
      <c r="C131" s="5" t="s">
        <v>184</v>
      </c>
      <c r="D131" s="2" t="s">
        <v>32</v>
      </c>
      <c r="E131" s="5" t="s">
        <v>65</v>
      </c>
      <c r="F131" s="5" t="s">
        <v>178</v>
      </c>
      <c r="G131" s="5" t="s">
        <v>65</v>
      </c>
      <c r="H131" s="5" t="s">
        <v>90</v>
      </c>
    </row>
    <row r="132" spans="2:9">
      <c r="B132" s="5"/>
      <c r="C132" s="5"/>
      <c r="D132" s="2" t="s">
        <v>98</v>
      </c>
      <c r="E132" s="5" t="s">
        <v>91</v>
      </c>
      <c r="F132" s="5" t="s">
        <v>178</v>
      </c>
      <c r="G132" s="5" t="s">
        <v>91</v>
      </c>
      <c r="H132" s="5" t="s">
        <v>90</v>
      </c>
    </row>
    <row r="133" spans="2:9">
      <c r="B133" s="5"/>
      <c r="C133" s="5"/>
      <c r="D133" s="2" t="s">
        <v>239</v>
      </c>
      <c r="E133" s="5" t="s">
        <v>65</v>
      </c>
      <c r="F133" s="5" t="s">
        <v>179</v>
      </c>
      <c r="G133" s="5" t="s">
        <v>91</v>
      </c>
      <c r="H133" s="5" t="s">
        <v>201</v>
      </c>
      <c r="I133" s="1" t="s">
        <v>241</v>
      </c>
    </row>
    <row r="134" spans="2:9">
      <c r="B134" s="5">
        <v>5</v>
      </c>
      <c r="C134" s="5" t="s">
        <v>186</v>
      </c>
      <c r="D134" s="2" t="s">
        <v>40</v>
      </c>
      <c r="E134" s="5" t="s">
        <v>65</v>
      </c>
      <c r="F134" s="5" t="s">
        <v>178</v>
      </c>
      <c r="G134" s="5" t="s">
        <v>65</v>
      </c>
      <c r="H134" s="5" t="s">
        <v>90</v>
      </c>
    </row>
    <row r="135" spans="2:9">
      <c r="B135" s="5">
        <v>21</v>
      </c>
      <c r="C135" s="5" t="s">
        <v>185</v>
      </c>
      <c r="D135" s="2" t="s">
        <v>97</v>
      </c>
      <c r="E135" s="5" t="s">
        <v>65</v>
      </c>
      <c r="F135" s="5" t="s">
        <v>178</v>
      </c>
      <c r="G135" s="5" t="s">
        <v>65</v>
      </c>
      <c r="H135" s="5" t="s">
        <v>90</v>
      </c>
    </row>
    <row r="136" spans="2:9">
      <c r="B136" s="5"/>
      <c r="C136" s="5"/>
      <c r="D136" s="2" t="s">
        <v>75</v>
      </c>
      <c r="E136" s="5" t="s">
        <v>91</v>
      </c>
      <c r="F136" s="5" t="s">
        <v>178</v>
      </c>
      <c r="G136" s="5" t="s">
        <v>91</v>
      </c>
      <c r="H136" s="5" t="s">
        <v>90</v>
      </c>
    </row>
    <row r="137" spans="2:9">
      <c r="B137" s="5"/>
      <c r="C137" s="5"/>
      <c r="D137" s="2" t="s">
        <v>238</v>
      </c>
      <c r="E137" s="5" t="s">
        <v>65</v>
      </c>
      <c r="F137" s="5" t="s">
        <v>178</v>
      </c>
      <c r="G137" s="5" t="s">
        <v>91</v>
      </c>
      <c r="H137" s="5" t="s">
        <v>90</v>
      </c>
      <c r="I137" s="1" t="s">
        <v>241</v>
      </c>
    </row>
    <row r="138" spans="2:9">
      <c r="B138" s="5"/>
      <c r="C138" s="5"/>
      <c r="D138" s="2" t="s">
        <v>235</v>
      </c>
      <c r="E138" s="5" t="s">
        <v>91</v>
      </c>
      <c r="F138" s="5" t="s">
        <v>178</v>
      </c>
      <c r="G138" s="5" t="s">
        <v>91</v>
      </c>
      <c r="H138" s="5" t="s">
        <v>90</v>
      </c>
    </row>
    <row r="139" spans="2:9">
      <c r="B139" s="5">
        <v>25</v>
      </c>
      <c r="C139" s="5" t="s">
        <v>186</v>
      </c>
      <c r="D139" s="2" t="s">
        <v>163</v>
      </c>
      <c r="E139" s="5" t="s">
        <v>65</v>
      </c>
      <c r="F139" s="5" t="s">
        <v>178</v>
      </c>
      <c r="G139" s="5" t="s">
        <v>65</v>
      </c>
      <c r="H139" s="5" t="s">
        <v>90</v>
      </c>
    </row>
    <row r="140" spans="2:9">
      <c r="B140" s="5">
        <v>22</v>
      </c>
      <c r="C140" s="5" t="s">
        <v>186</v>
      </c>
      <c r="D140" s="2" t="s">
        <v>54</v>
      </c>
      <c r="E140" s="5" t="s">
        <v>65</v>
      </c>
      <c r="F140" s="5" t="s">
        <v>178</v>
      </c>
      <c r="G140" s="5" t="s">
        <v>65</v>
      </c>
      <c r="H140" s="5" t="s">
        <v>90</v>
      </c>
    </row>
    <row r="141" spans="2:9">
      <c r="B141" s="5"/>
      <c r="C141" s="5"/>
      <c r="D141" s="2" t="s">
        <v>188</v>
      </c>
      <c r="E141" s="5" t="s">
        <v>65</v>
      </c>
      <c r="F141" s="5" t="s">
        <v>178</v>
      </c>
      <c r="G141" s="5" t="s">
        <v>65</v>
      </c>
      <c r="H141" s="5" t="s">
        <v>90</v>
      </c>
    </row>
    <row r="142" spans="2:9">
      <c r="B142" s="5">
        <v>52</v>
      </c>
      <c r="C142" s="5" t="s">
        <v>184</v>
      </c>
      <c r="D142" s="2" t="s">
        <v>20</v>
      </c>
      <c r="E142" s="5" t="s">
        <v>65</v>
      </c>
      <c r="F142" s="5" t="s">
        <v>178</v>
      </c>
      <c r="G142" s="5" t="s">
        <v>65</v>
      </c>
      <c r="H142" s="5" t="s">
        <v>90</v>
      </c>
    </row>
    <row r="143" spans="2:9">
      <c r="B143" s="5">
        <v>55</v>
      </c>
      <c r="C143" s="5" t="s">
        <v>185</v>
      </c>
      <c r="D143" s="2" t="s">
        <v>153</v>
      </c>
      <c r="E143" s="5" t="s">
        <v>65</v>
      </c>
      <c r="F143" s="5" t="s">
        <v>178</v>
      </c>
      <c r="G143" s="5" t="s">
        <v>65</v>
      </c>
      <c r="H143" s="5" t="s">
        <v>90</v>
      </c>
    </row>
    <row r="144" spans="2:9">
      <c r="B144" s="5">
        <v>23</v>
      </c>
      <c r="C144" s="5" t="s">
        <v>185</v>
      </c>
      <c r="D144" s="2" t="s">
        <v>96</v>
      </c>
      <c r="E144" s="5" t="s">
        <v>65</v>
      </c>
      <c r="F144" s="5" t="s">
        <v>178</v>
      </c>
      <c r="G144" s="5" t="s">
        <v>65</v>
      </c>
      <c r="H144" s="5" t="s">
        <v>90</v>
      </c>
    </row>
    <row r="145" spans="2:8">
      <c r="B145" s="5">
        <v>78</v>
      </c>
      <c r="C145" s="5" t="s">
        <v>184</v>
      </c>
      <c r="D145" s="2" t="s">
        <v>95</v>
      </c>
      <c r="E145" s="5" t="s">
        <v>65</v>
      </c>
      <c r="F145" s="5" t="s">
        <v>178</v>
      </c>
      <c r="G145" s="5" t="s">
        <v>65</v>
      </c>
      <c r="H145" s="5" t="s">
        <v>90</v>
      </c>
    </row>
    <row r="146" spans="2:8">
      <c r="B146" s="5">
        <v>24</v>
      </c>
      <c r="C146" s="5" t="s">
        <v>185</v>
      </c>
      <c r="D146" s="2" t="s">
        <v>24</v>
      </c>
      <c r="E146" s="5" t="s">
        <v>65</v>
      </c>
      <c r="F146" s="5" t="s">
        <v>178</v>
      </c>
      <c r="G146" s="5" t="s">
        <v>65</v>
      </c>
      <c r="H146" s="5" t="s">
        <v>90</v>
      </c>
    </row>
    <row r="147" spans="2:8">
      <c r="B147" s="5">
        <v>16</v>
      </c>
      <c r="C147" s="5" t="s">
        <v>185</v>
      </c>
      <c r="D147" s="2" t="s">
        <v>35</v>
      </c>
      <c r="E147" s="5" t="s">
        <v>65</v>
      </c>
      <c r="F147" s="5" t="s">
        <v>178</v>
      </c>
      <c r="G147" s="5" t="s">
        <v>65</v>
      </c>
      <c r="H147" s="5" t="s">
        <v>90</v>
      </c>
    </row>
    <row r="148" spans="2:8">
      <c r="B148" s="5">
        <v>50</v>
      </c>
      <c r="C148" s="5" t="s">
        <v>185</v>
      </c>
      <c r="D148" s="2" t="s">
        <v>165</v>
      </c>
      <c r="E148" s="5" t="s">
        <v>65</v>
      </c>
      <c r="F148" s="5" t="s">
        <v>178</v>
      </c>
      <c r="G148" s="5" t="s">
        <v>65</v>
      </c>
      <c r="H148" s="5" t="s">
        <v>90</v>
      </c>
    </row>
    <row r="149" spans="2:8">
      <c r="B149" s="5"/>
      <c r="C149" s="5"/>
      <c r="D149" s="2" t="s">
        <v>205</v>
      </c>
      <c r="E149" s="5" t="s">
        <v>65</v>
      </c>
      <c r="F149" s="5" t="s">
        <v>178</v>
      </c>
      <c r="G149" s="5" t="s">
        <v>65</v>
      </c>
      <c r="H149" s="5" t="s">
        <v>90</v>
      </c>
    </row>
    <row r="150" spans="2:8">
      <c r="B150" s="5">
        <v>39</v>
      </c>
      <c r="C150" s="5" t="s">
        <v>186</v>
      </c>
      <c r="D150" s="2" t="s">
        <v>94</v>
      </c>
      <c r="E150" s="5" t="s">
        <v>65</v>
      </c>
      <c r="F150" s="5" t="s">
        <v>178</v>
      </c>
      <c r="G150" s="5" t="s">
        <v>65</v>
      </c>
      <c r="H150" s="5" t="s">
        <v>90</v>
      </c>
    </row>
    <row r="151" spans="2:8">
      <c r="B151" s="5"/>
      <c r="C151" s="5"/>
      <c r="F151" s="8"/>
      <c r="G151" s="8"/>
      <c r="H151" s="8"/>
    </row>
    <row r="152" spans="2:8">
      <c r="B152" s="5"/>
      <c r="C152" s="5"/>
      <c r="F152" s="8"/>
      <c r="G152" s="8"/>
      <c r="H152" s="8"/>
    </row>
    <row r="153" spans="2:8">
      <c r="B153" s="5"/>
      <c r="C153" s="5"/>
      <c r="F153" s="8"/>
      <c r="G153" s="8"/>
      <c r="H153" s="8"/>
    </row>
    <row r="154" spans="2:8">
      <c r="B154" s="5"/>
      <c r="C154" s="5"/>
      <c r="F154" s="8"/>
      <c r="G154" s="8"/>
      <c r="H154" s="8"/>
    </row>
    <row r="155" spans="2:8">
      <c r="B155" s="5"/>
      <c r="C155" s="5"/>
      <c r="F155" s="8"/>
      <c r="G155" s="8"/>
      <c r="H155" s="8"/>
    </row>
    <row r="156" spans="2:8">
      <c r="B156" s="5"/>
      <c r="C156" s="5"/>
      <c r="F156" s="8"/>
      <c r="G156" s="8"/>
      <c r="H156" s="8"/>
    </row>
    <row r="157" spans="2:8">
      <c r="B157" s="5"/>
      <c r="C157" s="5"/>
      <c r="F157" s="8"/>
      <c r="G157" s="8"/>
      <c r="H157" s="8"/>
    </row>
    <row r="158" spans="2:8">
      <c r="B158" s="5"/>
      <c r="C158" s="5"/>
      <c r="F158" s="8"/>
      <c r="G158" s="8"/>
      <c r="H158" s="8"/>
    </row>
    <row r="159" spans="2:8">
      <c r="B159" s="5"/>
      <c r="C159" s="5"/>
      <c r="F159" s="8"/>
      <c r="G159" s="8"/>
      <c r="H159" s="8"/>
    </row>
    <row r="160" spans="2:8">
      <c r="B160" s="5"/>
      <c r="C160" s="5"/>
      <c r="F160" s="8"/>
      <c r="G160" s="8"/>
      <c r="H160" s="8"/>
    </row>
    <row r="161" spans="2:8">
      <c r="B161" s="5"/>
      <c r="C161" s="5"/>
      <c r="F161" s="8"/>
      <c r="G161" s="8"/>
      <c r="H161" s="8"/>
    </row>
    <row r="162" spans="2:8">
      <c r="B162" s="5"/>
      <c r="C162" s="5"/>
      <c r="F162" s="8"/>
      <c r="G162" s="8"/>
      <c r="H162" s="8"/>
    </row>
    <row r="163" spans="2:8">
      <c r="B163" s="5"/>
      <c r="C163" s="5"/>
      <c r="F163" s="8"/>
      <c r="G163" s="8"/>
      <c r="H163" s="8"/>
    </row>
    <row r="164" spans="2:8">
      <c r="F164" s="8"/>
      <c r="G164" s="8"/>
      <c r="H164" s="8"/>
    </row>
    <row r="165" spans="2:8">
      <c r="F165" s="8"/>
      <c r="G165" s="8"/>
      <c r="H165" s="8"/>
    </row>
    <row r="166" spans="2:8">
      <c r="F166" s="8"/>
      <c r="G166" s="8"/>
      <c r="H166" s="8"/>
    </row>
    <row r="167" spans="2:8">
      <c r="F167" s="8"/>
      <c r="G167" s="8"/>
      <c r="H167" s="8"/>
    </row>
    <row r="168" spans="2:8">
      <c r="F168" s="8"/>
      <c r="G168" s="8"/>
      <c r="H168" s="8"/>
    </row>
    <row r="169" spans="2:8">
      <c r="F169" s="8"/>
      <c r="G169" s="8"/>
      <c r="H169" s="8"/>
    </row>
    <row r="170" spans="2:8">
      <c r="F170" s="8"/>
      <c r="G170" s="8"/>
      <c r="H170" s="8"/>
    </row>
    <row r="171" spans="2:8">
      <c r="F171" s="8"/>
      <c r="G171" s="8"/>
      <c r="H171" s="8"/>
    </row>
    <row r="172" spans="2:8">
      <c r="F172" s="8"/>
      <c r="G172" s="8"/>
      <c r="H172" s="8"/>
    </row>
    <row r="173" spans="2:8">
      <c r="F173" s="8"/>
      <c r="G173" s="8"/>
      <c r="H173" s="8"/>
    </row>
    <row r="174" spans="2:8">
      <c r="F174" s="8"/>
      <c r="G174" s="8"/>
      <c r="H174" s="8"/>
    </row>
    <row r="175" spans="2:8">
      <c r="F175" s="8"/>
      <c r="G175" s="8"/>
      <c r="H175" s="8"/>
    </row>
    <row r="176" spans="2:8">
      <c r="F176" s="8"/>
      <c r="G176" s="8"/>
      <c r="H176" s="8"/>
    </row>
    <row r="177" spans="6:8">
      <c r="F177" s="8"/>
      <c r="G177" s="8"/>
      <c r="H177" s="8"/>
    </row>
    <row r="178" spans="6:8">
      <c r="F178" s="8"/>
      <c r="G178" s="8"/>
      <c r="H178" s="8"/>
    </row>
    <row r="179" spans="6:8">
      <c r="F179" s="8"/>
      <c r="G179" s="8"/>
      <c r="H179" s="8"/>
    </row>
    <row r="180" spans="6:8">
      <c r="F180" s="8"/>
      <c r="G180" s="8"/>
      <c r="H180" s="8"/>
    </row>
    <row r="181" spans="6:8">
      <c r="F181" s="8"/>
      <c r="G181" s="8"/>
      <c r="H181" s="8"/>
    </row>
    <row r="182" spans="6:8">
      <c r="F182" s="8"/>
      <c r="G182" s="8"/>
      <c r="H182" s="8"/>
    </row>
    <row r="183" spans="6:8">
      <c r="F183" s="8"/>
      <c r="G183" s="8"/>
      <c r="H183" s="8"/>
    </row>
    <row r="184" spans="6:8">
      <c r="F184" s="8"/>
      <c r="G184" s="8"/>
      <c r="H184" s="8"/>
    </row>
    <row r="185" spans="6:8">
      <c r="F185" s="8"/>
      <c r="G185" s="8"/>
      <c r="H185" s="8"/>
    </row>
    <row r="186" spans="6:8">
      <c r="F186" s="8"/>
      <c r="G186" s="8"/>
      <c r="H186" s="8"/>
    </row>
    <row r="187" spans="6:8">
      <c r="F187" s="8"/>
      <c r="G187" s="8"/>
      <c r="H187" s="8"/>
    </row>
    <row r="188" spans="6:8">
      <c r="F188" s="8"/>
      <c r="G188" s="8"/>
      <c r="H188" s="8"/>
    </row>
    <row r="189" spans="6:8">
      <c r="F189" s="8"/>
      <c r="G189" s="8"/>
      <c r="H189" s="8"/>
    </row>
    <row r="190" spans="6:8">
      <c r="F190" s="8"/>
      <c r="G190" s="8"/>
      <c r="H190" s="8"/>
    </row>
    <row r="191" spans="6:8">
      <c r="F191" s="8"/>
      <c r="G191" s="8"/>
      <c r="H191" s="8"/>
    </row>
    <row r="192" spans="6:8">
      <c r="F192" s="8"/>
      <c r="G192" s="8"/>
      <c r="H192" s="8"/>
    </row>
    <row r="193" spans="6:8">
      <c r="F193" s="8"/>
      <c r="G193" s="8"/>
      <c r="H193" s="8"/>
    </row>
    <row r="194" spans="6:8">
      <c r="F194" s="8"/>
      <c r="G194" s="8"/>
      <c r="H194" s="8"/>
    </row>
    <row r="195" spans="6:8">
      <c r="F195" s="8"/>
      <c r="G195" s="8"/>
      <c r="H195" s="8"/>
    </row>
    <row r="196" spans="6:8">
      <c r="F196" s="8"/>
      <c r="G196" s="8"/>
      <c r="H196" s="8"/>
    </row>
    <row r="197" spans="6:8">
      <c r="F197" s="8"/>
      <c r="G197" s="8"/>
      <c r="H197" s="8"/>
    </row>
    <row r="198" spans="6:8">
      <c r="F198" s="8"/>
      <c r="G198" s="8"/>
      <c r="H198" s="8"/>
    </row>
    <row r="199" spans="6:8">
      <c r="F199" s="8"/>
      <c r="G199" s="8"/>
      <c r="H199" s="8"/>
    </row>
    <row r="200" spans="6:8">
      <c r="F200" s="8"/>
      <c r="G200" s="8"/>
      <c r="H200" s="8"/>
    </row>
    <row r="201" spans="6:8">
      <c r="F201" s="8"/>
      <c r="G201" s="8"/>
      <c r="H201" s="8"/>
    </row>
    <row r="202" spans="6:8">
      <c r="F202" s="8"/>
      <c r="G202" s="8"/>
      <c r="H202" s="8"/>
    </row>
    <row r="203" spans="6:8">
      <c r="F203" s="8"/>
      <c r="G203" s="8"/>
      <c r="H203" s="8"/>
    </row>
    <row r="204" spans="6:8">
      <c r="F204" s="8"/>
      <c r="G204" s="8"/>
      <c r="H204" s="8"/>
    </row>
    <row r="205" spans="6:8">
      <c r="F205" s="8"/>
      <c r="G205" s="8"/>
      <c r="H205" s="8"/>
    </row>
    <row r="206" spans="6:8">
      <c r="F206" s="8"/>
      <c r="G206" s="8"/>
      <c r="H206" s="8"/>
    </row>
    <row r="207" spans="6:8">
      <c r="F207" s="8"/>
      <c r="G207" s="8"/>
      <c r="H207" s="8"/>
    </row>
    <row r="208" spans="6:8">
      <c r="F208" s="8"/>
      <c r="G208" s="8"/>
      <c r="H208" s="8"/>
    </row>
    <row r="209" spans="6:8">
      <c r="F209" s="8"/>
      <c r="G209" s="8"/>
      <c r="H209" s="8"/>
    </row>
    <row r="210" spans="6:8">
      <c r="F210" s="8"/>
      <c r="G210" s="8"/>
      <c r="H210" s="8"/>
    </row>
    <row r="211" spans="6:8">
      <c r="F211" s="8"/>
      <c r="G211" s="8"/>
      <c r="H211" s="8"/>
    </row>
    <row r="212" spans="6:8">
      <c r="F212" s="8"/>
      <c r="G212" s="8"/>
      <c r="H212" s="8"/>
    </row>
    <row r="213" spans="6:8">
      <c r="F213" s="8"/>
      <c r="G213" s="8"/>
      <c r="H213" s="8"/>
    </row>
    <row r="214" spans="6:8">
      <c r="F214" s="8"/>
      <c r="G214" s="8"/>
      <c r="H214" s="8"/>
    </row>
    <row r="215" spans="6:8">
      <c r="F215" s="8"/>
      <c r="G215" s="8"/>
      <c r="H215" s="8"/>
    </row>
    <row r="216" spans="6:8">
      <c r="F216" s="8"/>
      <c r="G216" s="8"/>
      <c r="H216" s="8"/>
    </row>
    <row r="217" spans="6:8">
      <c r="F217" s="8"/>
      <c r="G217" s="8"/>
      <c r="H217" s="8"/>
    </row>
    <row r="218" spans="6:8">
      <c r="F218" s="8"/>
      <c r="G218" s="8"/>
      <c r="H218" s="8"/>
    </row>
    <row r="219" spans="6:8">
      <c r="F219" s="8"/>
      <c r="G219" s="8"/>
      <c r="H219" s="8"/>
    </row>
    <row r="220" spans="6:8">
      <c r="F220" s="8"/>
      <c r="G220" s="8"/>
      <c r="H220" s="8"/>
    </row>
    <row r="221" spans="6:8">
      <c r="F221" s="8"/>
      <c r="G221" s="8"/>
      <c r="H221" s="8"/>
    </row>
    <row r="222" spans="6:8">
      <c r="F222" s="8"/>
      <c r="G222" s="8"/>
      <c r="H222" s="8"/>
    </row>
    <row r="223" spans="6:8">
      <c r="F223" s="8"/>
      <c r="G223" s="8"/>
      <c r="H223" s="8"/>
    </row>
    <row r="224" spans="6:8">
      <c r="F224" s="8"/>
      <c r="G224" s="8"/>
      <c r="H224" s="8"/>
    </row>
    <row r="225" spans="6:8">
      <c r="F225" s="8"/>
      <c r="G225" s="8"/>
      <c r="H225" s="8"/>
    </row>
    <row r="226" spans="6:8">
      <c r="F226" s="8"/>
      <c r="G226" s="8"/>
      <c r="H226" s="8"/>
    </row>
    <row r="227" spans="6:8">
      <c r="F227" s="8"/>
      <c r="G227" s="8"/>
      <c r="H227" s="8"/>
    </row>
    <row r="228" spans="6:8">
      <c r="F228" s="8"/>
      <c r="G228" s="8"/>
      <c r="H228" s="8"/>
    </row>
    <row r="229" spans="6:8">
      <c r="F229" s="8"/>
      <c r="G229" s="8"/>
      <c r="H229" s="8"/>
    </row>
    <row r="230" spans="6:8">
      <c r="F230" s="8"/>
      <c r="G230" s="8"/>
      <c r="H230" s="8"/>
    </row>
    <row r="231" spans="6:8">
      <c r="F231" s="8"/>
      <c r="G231" s="8"/>
      <c r="H231" s="8"/>
    </row>
    <row r="232" spans="6:8">
      <c r="F232" s="8"/>
      <c r="G232" s="8"/>
      <c r="H232" s="8"/>
    </row>
    <row r="233" spans="6:8">
      <c r="F233" s="8"/>
      <c r="G233" s="8"/>
      <c r="H233" s="8"/>
    </row>
    <row r="234" spans="6:8">
      <c r="F234" s="8"/>
      <c r="G234" s="8"/>
      <c r="H234" s="8"/>
    </row>
    <row r="235" spans="6:8">
      <c r="F235" s="8"/>
      <c r="G235" s="8"/>
      <c r="H235" s="8"/>
    </row>
    <row r="236" spans="6:8">
      <c r="F236" s="8"/>
      <c r="G236" s="8"/>
      <c r="H236" s="8"/>
    </row>
    <row r="237" spans="6:8">
      <c r="F237" s="8"/>
      <c r="G237" s="8"/>
      <c r="H237" s="8"/>
    </row>
    <row r="238" spans="6:8">
      <c r="F238" s="8"/>
      <c r="G238" s="8"/>
      <c r="H238" s="8"/>
    </row>
    <row r="239" spans="6:8">
      <c r="F239" s="8"/>
      <c r="G239" s="8"/>
      <c r="H239" s="8"/>
    </row>
    <row r="240" spans="6:8">
      <c r="F240" s="8"/>
      <c r="G240" s="8"/>
      <c r="H240" s="8"/>
    </row>
    <row r="241" spans="6:8">
      <c r="F241" s="8"/>
      <c r="G241" s="8"/>
      <c r="H241" s="8"/>
    </row>
    <row r="242" spans="6:8">
      <c r="F242" s="8"/>
      <c r="G242" s="8"/>
      <c r="H242" s="8"/>
    </row>
    <row r="243" spans="6:8">
      <c r="F243" s="8"/>
      <c r="G243" s="8"/>
      <c r="H243" s="8"/>
    </row>
    <row r="244" spans="6:8">
      <c r="F244" s="8"/>
      <c r="G244" s="8"/>
      <c r="H244" s="8"/>
    </row>
    <row r="245" spans="6:8">
      <c r="F245" s="8"/>
      <c r="G245" s="8"/>
      <c r="H245" s="8"/>
    </row>
    <row r="246" spans="6:8">
      <c r="F246" s="8"/>
      <c r="G246" s="8"/>
      <c r="H246" s="8"/>
    </row>
    <row r="247" spans="6:8">
      <c r="F247" s="8"/>
      <c r="G247" s="8"/>
      <c r="H247" s="8"/>
    </row>
    <row r="248" spans="6:8">
      <c r="F248" s="8"/>
      <c r="G248" s="8"/>
      <c r="H248" s="8"/>
    </row>
    <row r="249" spans="6:8">
      <c r="F249" s="8"/>
      <c r="G249" s="8"/>
      <c r="H249" s="8"/>
    </row>
    <row r="250" spans="6:8">
      <c r="F250" s="8"/>
      <c r="G250" s="8"/>
      <c r="H250" s="8"/>
    </row>
    <row r="251" spans="6:8">
      <c r="F251" s="8"/>
      <c r="G251" s="8"/>
      <c r="H251" s="8"/>
    </row>
    <row r="252" spans="6:8">
      <c r="F252" s="8"/>
      <c r="G252" s="8"/>
      <c r="H252" s="8"/>
    </row>
    <row r="253" spans="6:8">
      <c r="F253" s="8"/>
      <c r="G253" s="8"/>
      <c r="H253" s="8"/>
    </row>
    <row r="254" spans="6:8">
      <c r="F254" s="8"/>
      <c r="G254" s="8"/>
      <c r="H254" s="8"/>
    </row>
    <row r="255" spans="6:8">
      <c r="F255" s="8"/>
      <c r="G255" s="8"/>
      <c r="H255" s="8"/>
    </row>
    <row r="256" spans="6:8">
      <c r="F256" s="8"/>
      <c r="G256" s="8"/>
      <c r="H256" s="8"/>
    </row>
    <row r="257" spans="6:8">
      <c r="F257" s="8"/>
      <c r="G257" s="8"/>
      <c r="H257" s="8"/>
    </row>
    <row r="258" spans="6:8">
      <c r="F258" s="8"/>
      <c r="G258" s="8"/>
      <c r="H258" s="8"/>
    </row>
    <row r="259" spans="6:8">
      <c r="F259" s="8"/>
      <c r="G259" s="8"/>
      <c r="H259" s="8"/>
    </row>
    <row r="260" spans="6:8">
      <c r="F260" s="8"/>
      <c r="G260" s="8"/>
      <c r="H260" s="8"/>
    </row>
    <row r="261" spans="6:8">
      <c r="F261" s="8"/>
      <c r="G261" s="8"/>
      <c r="H261" s="8"/>
    </row>
    <row r="262" spans="6:8">
      <c r="F262" s="8"/>
      <c r="G262" s="8"/>
      <c r="H262" s="8"/>
    </row>
    <row r="263" spans="6:8">
      <c r="F263" s="8"/>
      <c r="G263" s="8"/>
      <c r="H263" s="8"/>
    </row>
    <row r="264" spans="6:8">
      <c r="F264" s="8"/>
      <c r="G264" s="8"/>
      <c r="H264" s="8"/>
    </row>
    <row r="265" spans="6:8">
      <c r="F265" s="8"/>
      <c r="G265" s="8"/>
      <c r="H265" s="8"/>
    </row>
    <row r="266" spans="6:8">
      <c r="F266" s="8"/>
      <c r="G266" s="8"/>
      <c r="H266" s="8"/>
    </row>
    <row r="267" spans="6:8">
      <c r="F267" s="8"/>
      <c r="G267" s="8"/>
      <c r="H267" s="8"/>
    </row>
    <row r="268" spans="6:8">
      <c r="F268" s="8"/>
      <c r="G268" s="8"/>
      <c r="H268" s="8"/>
    </row>
    <row r="269" spans="6:8">
      <c r="F269" s="8"/>
      <c r="G269" s="8"/>
      <c r="H269" s="8"/>
    </row>
    <row r="270" spans="6:8">
      <c r="F270" s="8"/>
      <c r="G270" s="8"/>
      <c r="H270" s="8"/>
    </row>
    <row r="271" spans="6:8">
      <c r="F271" s="8"/>
      <c r="G271" s="8"/>
      <c r="H271" s="8"/>
    </row>
    <row r="272" spans="6:8">
      <c r="F272" s="8"/>
      <c r="G272" s="8"/>
      <c r="H272" s="8"/>
    </row>
    <row r="273" spans="6:8">
      <c r="F273" s="8"/>
      <c r="G273" s="8"/>
      <c r="H273" s="8"/>
    </row>
    <row r="274" spans="6:8">
      <c r="F274" s="8"/>
      <c r="G274" s="8"/>
      <c r="H274" s="8"/>
    </row>
    <row r="275" spans="6:8">
      <c r="F275" s="8"/>
      <c r="G275" s="8"/>
      <c r="H275" s="8"/>
    </row>
    <row r="276" spans="6:8">
      <c r="F276" s="8"/>
      <c r="G276" s="8"/>
      <c r="H276" s="8"/>
    </row>
    <row r="277" spans="6:8">
      <c r="F277" s="8"/>
      <c r="G277" s="8"/>
      <c r="H277" s="8"/>
    </row>
    <row r="278" spans="6:8">
      <c r="F278" s="8"/>
      <c r="G278" s="8"/>
      <c r="H278" s="8"/>
    </row>
    <row r="279" spans="6:8">
      <c r="F279" s="8"/>
      <c r="G279" s="8"/>
      <c r="H279" s="8"/>
    </row>
    <row r="280" spans="6:8">
      <c r="F280" s="8"/>
      <c r="G280" s="8"/>
      <c r="H280" s="8"/>
    </row>
    <row r="281" spans="6:8">
      <c r="F281" s="8"/>
      <c r="G281" s="8"/>
      <c r="H281" s="8"/>
    </row>
    <row r="282" spans="6:8">
      <c r="F282" s="8"/>
      <c r="G282" s="8"/>
      <c r="H282" s="8"/>
    </row>
    <row r="283" spans="6:8">
      <c r="F283" s="8"/>
      <c r="G283" s="8"/>
      <c r="H283" s="8"/>
    </row>
    <row r="284" spans="6:8">
      <c r="F284" s="8"/>
      <c r="G284" s="8"/>
      <c r="H284" s="8"/>
    </row>
    <row r="285" spans="6:8">
      <c r="F285" s="8"/>
      <c r="G285" s="8"/>
      <c r="H285" s="8"/>
    </row>
    <row r="286" spans="6:8">
      <c r="F286" s="8"/>
      <c r="G286" s="8"/>
      <c r="H286" s="8"/>
    </row>
    <row r="287" spans="6:8">
      <c r="F287" s="8"/>
      <c r="G287" s="8"/>
      <c r="H287" s="8"/>
    </row>
    <row r="288" spans="6:8">
      <c r="F288" s="8"/>
      <c r="G288" s="8"/>
      <c r="H288" s="8"/>
    </row>
    <row r="289" spans="6:8">
      <c r="F289" s="8"/>
      <c r="G289" s="8"/>
      <c r="H289" s="8"/>
    </row>
    <row r="290" spans="6:8">
      <c r="F290" s="8"/>
      <c r="G290" s="8"/>
      <c r="H290" s="8"/>
    </row>
    <row r="291" spans="6:8">
      <c r="F291" s="8"/>
      <c r="G291" s="8"/>
      <c r="H291" s="8"/>
    </row>
    <row r="292" spans="6:8">
      <c r="F292" s="8"/>
      <c r="G292" s="8"/>
      <c r="H292" s="8"/>
    </row>
    <row r="293" spans="6:8">
      <c r="F293" s="8"/>
      <c r="G293" s="8"/>
      <c r="H293" s="8"/>
    </row>
    <row r="294" spans="6:8">
      <c r="F294" s="8"/>
      <c r="G294" s="8"/>
      <c r="H294" s="8"/>
    </row>
    <row r="295" spans="6:8">
      <c r="F295" s="8"/>
      <c r="G295" s="8"/>
      <c r="H295" s="8"/>
    </row>
    <row r="296" spans="6:8">
      <c r="F296" s="8"/>
      <c r="G296" s="8"/>
      <c r="H296" s="8"/>
    </row>
    <row r="297" spans="6:8">
      <c r="F297" s="8"/>
      <c r="G297" s="8"/>
      <c r="H297" s="8"/>
    </row>
    <row r="298" spans="6:8">
      <c r="F298" s="8"/>
      <c r="G298" s="8"/>
      <c r="H298" s="8"/>
    </row>
    <row r="299" spans="6:8">
      <c r="F299" s="8"/>
      <c r="G299" s="8"/>
      <c r="H299" s="8"/>
    </row>
    <row r="300" spans="6:8">
      <c r="F300" s="8"/>
      <c r="G300" s="8"/>
      <c r="H300" s="8"/>
    </row>
    <row r="301" spans="6:8">
      <c r="F301" s="8"/>
      <c r="G301" s="8"/>
      <c r="H301" s="8"/>
    </row>
    <row r="302" spans="6:8">
      <c r="F302" s="8"/>
      <c r="G302" s="8"/>
      <c r="H302" s="8"/>
    </row>
    <row r="303" spans="6:8">
      <c r="F303" s="8"/>
      <c r="G303" s="8"/>
      <c r="H303" s="8"/>
    </row>
    <row r="304" spans="6:8">
      <c r="F304" s="8"/>
      <c r="G304" s="8"/>
      <c r="H304" s="8"/>
    </row>
    <row r="305" spans="6:8">
      <c r="F305" s="8"/>
      <c r="G305" s="8"/>
      <c r="H305" s="8"/>
    </row>
    <row r="306" spans="6:8">
      <c r="F306" s="8"/>
      <c r="G306" s="8"/>
      <c r="H306" s="8"/>
    </row>
    <row r="307" spans="6:8">
      <c r="F307" s="8"/>
      <c r="G307" s="8"/>
      <c r="H307" s="8"/>
    </row>
    <row r="308" spans="6:8">
      <c r="F308" s="8"/>
      <c r="G308" s="8"/>
      <c r="H308" s="8"/>
    </row>
    <row r="309" spans="6:8">
      <c r="F309" s="8"/>
      <c r="G309" s="8"/>
      <c r="H309" s="8"/>
    </row>
    <row r="310" spans="6:8">
      <c r="F310" s="8"/>
      <c r="G310" s="8"/>
      <c r="H310" s="8"/>
    </row>
    <row r="311" spans="6:8">
      <c r="F311" s="8"/>
      <c r="G311" s="8"/>
      <c r="H311" s="8"/>
    </row>
    <row r="312" spans="6:8">
      <c r="F312" s="8"/>
      <c r="G312" s="8"/>
      <c r="H312" s="8"/>
    </row>
    <row r="313" spans="6:8">
      <c r="F313" s="8"/>
      <c r="G313" s="8"/>
      <c r="H313" s="8"/>
    </row>
    <row r="314" spans="6:8">
      <c r="F314" s="8"/>
      <c r="G314" s="8"/>
      <c r="H314" s="8"/>
    </row>
    <row r="315" spans="6:8">
      <c r="F315" s="8"/>
      <c r="G315" s="8"/>
      <c r="H315" s="8"/>
    </row>
    <row r="316" spans="6:8">
      <c r="F316" s="8"/>
      <c r="G316" s="8"/>
      <c r="H316" s="8"/>
    </row>
    <row r="317" spans="6:8">
      <c r="F317" s="8"/>
      <c r="G317" s="8"/>
      <c r="H317" s="8"/>
    </row>
    <row r="318" spans="6:8">
      <c r="F318" s="8"/>
      <c r="G318" s="8"/>
      <c r="H318" s="8"/>
    </row>
    <row r="319" spans="6:8">
      <c r="F319" s="8"/>
      <c r="G319" s="8"/>
      <c r="H319" s="8"/>
    </row>
    <row r="320" spans="6:8">
      <c r="F320" s="8"/>
      <c r="G320" s="8"/>
      <c r="H320" s="8"/>
    </row>
    <row r="321" spans="6:8">
      <c r="F321" s="8"/>
      <c r="G321" s="8"/>
      <c r="H321" s="8"/>
    </row>
    <row r="322" spans="6:8">
      <c r="F322" s="8"/>
      <c r="G322" s="8"/>
      <c r="H322" s="8"/>
    </row>
    <row r="323" spans="6:8">
      <c r="F323" s="8"/>
      <c r="G323" s="8"/>
      <c r="H323" s="8"/>
    </row>
    <row r="324" spans="6:8">
      <c r="F324" s="8"/>
      <c r="G324" s="8"/>
      <c r="H324" s="8"/>
    </row>
    <row r="325" spans="6:8">
      <c r="F325" s="8"/>
      <c r="G325" s="8"/>
      <c r="H325" s="8"/>
    </row>
    <row r="326" spans="6:8">
      <c r="F326" s="8"/>
      <c r="G326" s="8"/>
      <c r="H326" s="8"/>
    </row>
    <row r="327" spans="6:8">
      <c r="F327" s="8"/>
      <c r="G327" s="8"/>
      <c r="H327" s="8"/>
    </row>
    <row r="328" spans="6:8">
      <c r="F328" s="8"/>
      <c r="G328" s="8"/>
      <c r="H328" s="8"/>
    </row>
    <row r="329" spans="6:8">
      <c r="F329" s="8"/>
      <c r="G329" s="8"/>
      <c r="H329" s="8"/>
    </row>
  </sheetData>
  <autoFilter ref="B15:I150" xr:uid="{00000000-0001-0000-0000-000000000000}"/>
  <sortState xmlns:xlrd2="http://schemas.microsoft.com/office/spreadsheetml/2017/richdata2" ref="B16:H163">
    <sortCondition sortBy="cellColor" ref="F16:F163" dxfId="13"/>
    <sortCondition sortBy="cellColor" ref="F16:F163" dxfId="12"/>
    <sortCondition ref="D16:D163"/>
  </sortState>
  <mergeCells count="13">
    <mergeCell ref="M4:P4"/>
    <mergeCell ref="K5:L5"/>
    <mergeCell ref="M5:N5"/>
    <mergeCell ref="O5:P5"/>
    <mergeCell ref="M13:N13"/>
    <mergeCell ref="T4:W4"/>
    <mergeCell ref="R5:S5"/>
    <mergeCell ref="T5:U5"/>
    <mergeCell ref="V5:W5"/>
    <mergeCell ref="AA4:AD4"/>
    <mergeCell ref="Y5:Z5"/>
    <mergeCell ref="AA5:AB5"/>
    <mergeCell ref="AC5:AD5"/>
  </mergeCells>
  <conditionalFormatting sqref="F16:F150">
    <cfRule type="containsText" dxfId="11" priority="81" operator="containsText" text="Confirmed">
      <formula>NOT(ISERROR(SEARCH("Confirmed",F16)))</formula>
    </cfRule>
    <cfRule type="containsText" dxfId="10" priority="82" operator="containsText" text="Pending">
      <formula>NOT(ISERROR(SEARCH("Pending",F16)))</formula>
    </cfRule>
    <cfRule type="containsText" dxfId="9" priority="83" operator="containsText" text="Not initiated">
      <formula>NOT(ISERROR(SEARCH("Not initiated",F16)))</formula>
    </cfRule>
  </conditionalFormatting>
  <conditionalFormatting sqref="E16:E150 G16:G150">
    <cfRule type="containsText" dxfId="8" priority="78" operator="containsText" text="Partial">
      <formula>NOT(ISERROR(SEARCH("Partial",E16)))</formula>
    </cfRule>
    <cfRule type="containsText" dxfId="7" priority="79" operator="containsText" text="No">
      <formula>NOT(ISERROR(SEARCH("No",E16)))</formula>
    </cfRule>
    <cfRule type="containsText" dxfId="6" priority="80" operator="containsText" text="Yes">
      <formula>NOT(ISERROR(SEARCH("Yes",E16)))</formula>
    </cfRule>
  </conditionalFormatting>
  <conditionalFormatting sqref="H16:H150">
    <cfRule type="containsText" dxfId="5" priority="75" operator="containsText" text="Signed up">
      <formula>NOT(ISERROR(SEARCH("Signed up",H16)))</formula>
    </cfRule>
    <cfRule type="containsText" dxfId="4" priority="76" operator="containsText" text="Invited to sign up">
      <formula>NOT(ISERROR(SEARCH("Invited to sign up",H16)))</formula>
    </cfRule>
    <cfRule type="containsText" dxfId="3" priority="77" operator="containsText" text="Not invited">
      <formula>NOT(ISERROR(SEARCH("Not invited",H16)))</formula>
    </cfRule>
  </conditionalFormatting>
  <conditionalFormatting sqref="G16:G150">
    <cfRule type="containsText" dxfId="2" priority="71" operator="containsText" text="Social">
      <formula>NOT(ISERROR(SEARCH("Social",G16)))</formula>
    </cfRule>
  </conditionalFormatting>
  <dataValidations count="4">
    <dataValidation type="list" allowBlank="1" showInputMessage="1" showErrorMessage="1" sqref="H16:H150" xr:uid="{00000000-0002-0000-0000-000000000000}">
      <formula1>"Signed up, Invited to sign up, Not invited"</formula1>
    </dataValidation>
    <dataValidation type="list" allowBlank="1" showInputMessage="1" showErrorMessage="1" sqref="E16:E150" xr:uid="{00000000-0002-0000-0000-000001000000}">
      <formula1>"Yes, No, Partial"</formula1>
    </dataValidation>
    <dataValidation type="list" allowBlank="1" showInputMessage="1" showErrorMessage="1" sqref="F16:F150" xr:uid="{00000000-0002-0000-0000-000002000000}">
      <formula1>"Confirmed, Pending, Not initiated"</formula1>
    </dataValidation>
    <dataValidation type="list" allowBlank="1" showInputMessage="1" showErrorMessage="1" sqref="G16:G150" xr:uid="{61266AD7-6DEE-5144-BB06-42447F55843F}">
      <formula1>"Yes, No, Partial, Social"</formula1>
    </dataValidation>
  </dataValidations>
  <pageMargins left="0.75" right="0.75" top="1" bottom="1" header="0.5" footer="0.5"/>
  <pageSetup paperSize="9" scale="44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1B7A-FA55-B844-A67E-EABCAE2A3C76}">
  <dimension ref="G9:K18"/>
  <sheetViews>
    <sheetView workbookViewId="0">
      <selection activeCell="G17" sqref="G17"/>
    </sheetView>
  </sheetViews>
  <sheetFormatPr defaultColWidth="10.875" defaultRowHeight="15.75"/>
  <cols>
    <col min="1" max="6" width="10.875" style="1"/>
    <col min="7" max="7" width="17.625" style="1" customWidth="1"/>
    <col min="8" max="8" width="15" style="1" bestFit="1" customWidth="1"/>
    <col min="9" max="9" width="18" style="1" customWidth="1"/>
    <col min="10" max="10" width="23.875" style="1" bestFit="1" customWidth="1"/>
    <col min="11" max="16384" width="10.875" style="1"/>
  </cols>
  <sheetData>
    <row r="9" spans="7:11">
      <c r="G9" s="1" t="s">
        <v>222</v>
      </c>
    </row>
    <row r="10" spans="7:11">
      <c r="G10" s="1" t="s">
        <v>223</v>
      </c>
    </row>
    <row r="13" spans="7:11">
      <c r="G13" s="2"/>
      <c r="H13" s="5"/>
      <c r="I13" s="5" t="s">
        <v>227</v>
      </c>
      <c r="J13" s="5"/>
      <c r="K13" s="8"/>
    </row>
    <row r="14" spans="7:11">
      <c r="G14" s="2" t="s">
        <v>230</v>
      </c>
      <c r="H14" s="5" t="s">
        <v>224</v>
      </c>
      <c r="I14" s="5" t="s">
        <v>228</v>
      </c>
      <c r="J14" s="5" t="s">
        <v>229</v>
      </c>
      <c r="K14" s="5" t="s">
        <v>232</v>
      </c>
    </row>
    <row r="15" spans="7:11">
      <c r="G15" s="2" t="s">
        <v>225</v>
      </c>
      <c r="H15" s="68">
        <v>100</v>
      </c>
      <c r="I15" s="68">
        <v>55</v>
      </c>
      <c r="J15" s="68">
        <v>60</v>
      </c>
      <c r="K15" s="68">
        <v>10</v>
      </c>
    </row>
    <row r="16" spans="7:11">
      <c r="G16" s="2" t="s">
        <v>226</v>
      </c>
      <c r="H16" s="68">
        <v>40</v>
      </c>
      <c r="I16" s="68">
        <v>30</v>
      </c>
      <c r="J16" s="68">
        <v>30</v>
      </c>
      <c r="K16" s="68">
        <v>5</v>
      </c>
    </row>
    <row r="17" spans="7:11">
      <c r="G17" s="2" t="s">
        <v>233</v>
      </c>
      <c r="H17" s="68">
        <v>20</v>
      </c>
      <c r="I17" s="69"/>
      <c r="J17" s="69"/>
      <c r="K17" s="68">
        <v>10</v>
      </c>
    </row>
    <row r="18" spans="7:11">
      <c r="G18" s="2" t="s">
        <v>231</v>
      </c>
      <c r="H18" s="68">
        <v>20</v>
      </c>
      <c r="I18" s="69"/>
      <c r="J18" s="69"/>
      <c r="K18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26"/>
  <sheetViews>
    <sheetView tabSelected="1" workbookViewId="0">
      <pane ySplit="9" topLeftCell="A10" activePane="bottomLeft" state="frozen"/>
      <selection pane="bottomLeft" activeCell="E3" sqref="E3"/>
    </sheetView>
  </sheetViews>
  <sheetFormatPr defaultColWidth="10.875" defaultRowHeight="15.75"/>
  <cols>
    <col min="1" max="1" width="2.5" style="1" customWidth="1"/>
    <col min="2" max="2" width="6.625" style="1" bestFit="1" customWidth="1"/>
    <col min="3" max="3" width="10.875" style="1" bestFit="1" customWidth="1"/>
    <col min="4" max="4" width="10.875" style="1"/>
    <col min="5" max="5" width="16.875" style="1" bestFit="1" customWidth="1"/>
    <col min="6" max="6" width="5.375" style="1" bestFit="1" customWidth="1"/>
    <col min="7" max="7" width="4.125" style="1" bestFit="1" customWidth="1"/>
    <col min="8" max="8" width="4.375" style="1" customWidth="1"/>
    <col min="9" max="9" width="69" style="1" bestFit="1" customWidth="1"/>
    <col min="10" max="10" width="73.625" style="1" bestFit="1" customWidth="1"/>
    <col min="11" max="11" width="16.375" style="1" customWidth="1"/>
    <col min="12" max="12" width="16.625" style="1" customWidth="1"/>
    <col min="13" max="13" width="24.875" style="1" bestFit="1" customWidth="1"/>
    <col min="14" max="14" width="8" style="1" bestFit="1" customWidth="1"/>
    <col min="15" max="15" width="3.375" style="1" bestFit="1" customWidth="1"/>
    <col min="16" max="16" width="14.5" style="1" customWidth="1"/>
    <col min="17" max="17" width="2.5" style="1" customWidth="1"/>
    <col min="18" max="16384" width="10.875" style="1"/>
  </cols>
  <sheetData>
    <row r="2" spans="2:16">
      <c r="B2" s="25" t="s">
        <v>152</v>
      </c>
      <c r="D2" s="40"/>
      <c r="E2" s="44">
        <v>44464</v>
      </c>
    </row>
    <row r="3" spans="2:16">
      <c r="B3" s="25"/>
      <c r="D3" s="40"/>
      <c r="E3" s="41"/>
    </row>
    <row r="4" spans="2:16">
      <c r="B4" s="84" t="s">
        <v>172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</row>
    <row r="5" spans="2:16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2:16"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2:16">
      <c r="B7" s="81" t="s">
        <v>79</v>
      </c>
      <c r="C7" s="97" t="s">
        <v>47</v>
      </c>
      <c r="D7" s="81" t="s">
        <v>0</v>
      </c>
      <c r="E7" s="81" t="s">
        <v>1</v>
      </c>
      <c r="F7" s="81" t="s">
        <v>2</v>
      </c>
      <c r="G7" s="93" t="s">
        <v>5</v>
      </c>
      <c r="H7" s="94"/>
      <c r="I7" s="81" t="s">
        <v>6</v>
      </c>
      <c r="J7" s="81" t="s">
        <v>7</v>
      </c>
      <c r="K7" s="81" t="s">
        <v>8</v>
      </c>
      <c r="L7" s="81" t="s">
        <v>9</v>
      </c>
      <c r="M7" s="100" t="s">
        <v>14</v>
      </c>
      <c r="N7" s="101"/>
      <c r="O7" s="102"/>
      <c r="P7" s="97" t="s">
        <v>64</v>
      </c>
    </row>
    <row r="8" spans="2:16">
      <c r="B8" s="82"/>
      <c r="C8" s="98"/>
      <c r="D8" s="82"/>
      <c r="E8" s="82"/>
      <c r="F8" s="82"/>
      <c r="G8" s="95"/>
      <c r="H8" s="96"/>
      <c r="I8" s="82"/>
      <c r="J8" s="82"/>
      <c r="K8" s="82"/>
      <c r="L8" s="82"/>
      <c r="M8" s="81" t="s">
        <v>10</v>
      </c>
      <c r="N8" s="100" t="s">
        <v>13</v>
      </c>
      <c r="O8" s="102"/>
      <c r="P8" s="103"/>
    </row>
    <row r="9" spans="2:16">
      <c r="B9" s="83"/>
      <c r="C9" s="99"/>
      <c r="D9" s="83"/>
      <c r="E9" s="83"/>
      <c r="F9" s="83"/>
      <c r="G9" s="4" t="s">
        <v>3</v>
      </c>
      <c r="H9" s="4" t="s">
        <v>4</v>
      </c>
      <c r="I9" s="83"/>
      <c r="J9" s="83"/>
      <c r="K9" s="83"/>
      <c r="L9" s="83"/>
      <c r="M9" s="83"/>
      <c r="N9" s="4" t="s">
        <v>11</v>
      </c>
      <c r="O9" s="4" t="s">
        <v>12</v>
      </c>
      <c r="P9" s="104"/>
    </row>
    <row r="10" spans="2:16">
      <c r="B10" s="5" t="s">
        <v>70</v>
      </c>
      <c r="C10" s="7">
        <v>44450</v>
      </c>
      <c r="D10" s="2" t="s">
        <v>15</v>
      </c>
      <c r="E10" s="2" t="s">
        <v>206</v>
      </c>
      <c r="F10" s="5" t="s">
        <v>4</v>
      </c>
      <c r="G10" s="5">
        <v>1</v>
      </c>
      <c r="H10" s="5">
        <v>2</v>
      </c>
      <c r="I10" s="6" t="s">
        <v>207</v>
      </c>
      <c r="J10" s="5" t="s">
        <v>105</v>
      </c>
      <c r="K10" s="2" t="s">
        <v>189</v>
      </c>
      <c r="L10" s="2" t="s">
        <v>75</v>
      </c>
      <c r="M10" s="2" t="s">
        <v>208</v>
      </c>
      <c r="N10" s="5">
        <v>0</v>
      </c>
      <c r="O10" s="5">
        <v>0</v>
      </c>
      <c r="P10" s="5" t="s">
        <v>65</v>
      </c>
    </row>
    <row r="11" spans="2:16">
      <c r="B11" s="5" t="s">
        <v>73</v>
      </c>
      <c r="C11" s="7">
        <v>44450</v>
      </c>
      <c r="D11" s="2" t="s">
        <v>15</v>
      </c>
      <c r="E11" s="2" t="s">
        <v>209</v>
      </c>
      <c r="F11" s="5" t="s">
        <v>4</v>
      </c>
      <c r="G11" s="5">
        <v>0</v>
      </c>
      <c r="H11" s="5">
        <v>5</v>
      </c>
      <c r="I11" s="6" t="s">
        <v>210</v>
      </c>
      <c r="J11" s="6" t="s">
        <v>210</v>
      </c>
      <c r="K11" s="2" t="s">
        <v>153</v>
      </c>
      <c r="L11" s="2" t="s">
        <v>109</v>
      </c>
      <c r="M11" s="2" t="s">
        <v>30</v>
      </c>
      <c r="N11" s="5">
        <v>0</v>
      </c>
      <c r="O11" s="5">
        <v>0</v>
      </c>
      <c r="P11" s="5" t="s">
        <v>65</v>
      </c>
    </row>
    <row r="12" spans="2:16">
      <c r="B12" s="5" t="s">
        <v>71</v>
      </c>
      <c r="C12" s="7">
        <v>44450</v>
      </c>
      <c r="D12" s="2" t="s">
        <v>15</v>
      </c>
      <c r="E12" s="2" t="s">
        <v>211</v>
      </c>
      <c r="F12" s="5" t="s">
        <v>212</v>
      </c>
      <c r="G12" s="5">
        <v>6</v>
      </c>
      <c r="H12" s="5">
        <v>2</v>
      </c>
      <c r="I12" s="6" t="s">
        <v>213</v>
      </c>
      <c r="J12" s="6" t="s">
        <v>214</v>
      </c>
      <c r="K12" s="2" t="s">
        <v>215</v>
      </c>
      <c r="L12" s="2" t="s">
        <v>29</v>
      </c>
      <c r="M12" s="2" t="s">
        <v>42</v>
      </c>
      <c r="N12" s="5">
        <v>0</v>
      </c>
      <c r="O12" s="5">
        <v>0</v>
      </c>
      <c r="P12" s="5" t="s">
        <v>65</v>
      </c>
    </row>
    <row r="13" spans="2:16">
      <c r="B13" s="5" t="s">
        <v>70</v>
      </c>
      <c r="C13" s="7">
        <v>44457</v>
      </c>
      <c r="D13" s="2" t="s">
        <v>15</v>
      </c>
      <c r="E13" s="2" t="s">
        <v>243</v>
      </c>
      <c r="F13" s="5" t="s">
        <v>4</v>
      </c>
      <c r="G13" s="5">
        <v>3</v>
      </c>
      <c r="H13" s="5">
        <v>2</v>
      </c>
      <c r="I13" s="6" t="s">
        <v>247</v>
      </c>
      <c r="J13" s="6" t="s">
        <v>248</v>
      </c>
      <c r="K13" s="2" t="s">
        <v>189</v>
      </c>
      <c r="L13" s="2" t="s">
        <v>40</v>
      </c>
      <c r="M13" s="2" t="s">
        <v>40</v>
      </c>
      <c r="N13" s="5">
        <v>0</v>
      </c>
      <c r="O13" s="5">
        <v>0</v>
      </c>
      <c r="P13" s="5" t="s">
        <v>65</v>
      </c>
    </row>
    <row r="14" spans="2:16">
      <c r="B14" s="5" t="s">
        <v>73</v>
      </c>
      <c r="C14" s="7">
        <v>44457</v>
      </c>
      <c r="D14" s="2" t="s">
        <v>15</v>
      </c>
      <c r="E14" s="2" t="s">
        <v>244</v>
      </c>
      <c r="F14" s="5" t="s">
        <v>212</v>
      </c>
      <c r="G14" s="5">
        <v>5</v>
      </c>
      <c r="H14" s="5">
        <v>8</v>
      </c>
      <c r="I14" s="2" t="s">
        <v>249</v>
      </c>
      <c r="J14" s="2" t="s">
        <v>250</v>
      </c>
      <c r="K14" s="2" t="s">
        <v>88</v>
      </c>
      <c r="L14" s="2" t="s">
        <v>88</v>
      </c>
      <c r="M14" s="2" t="s">
        <v>118</v>
      </c>
      <c r="N14" s="5">
        <v>0</v>
      </c>
      <c r="O14" s="5">
        <v>0</v>
      </c>
      <c r="P14" s="5" t="s">
        <v>65</v>
      </c>
    </row>
    <row r="15" spans="2:16">
      <c r="B15" s="5" t="s">
        <v>71</v>
      </c>
      <c r="C15" s="7">
        <v>44457</v>
      </c>
      <c r="D15" s="2" t="s">
        <v>15</v>
      </c>
      <c r="E15" s="2" t="s">
        <v>245</v>
      </c>
      <c r="F15" s="5" t="s">
        <v>4</v>
      </c>
      <c r="G15" s="5">
        <v>0</v>
      </c>
      <c r="H15" s="5">
        <v>8</v>
      </c>
      <c r="I15" s="5" t="s">
        <v>210</v>
      </c>
      <c r="J15" s="5" t="s">
        <v>210</v>
      </c>
      <c r="K15" s="2" t="s">
        <v>251</v>
      </c>
      <c r="L15" s="2" t="s">
        <v>165</v>
      </c>
      <c r="M15" s="2" t="s">
        <v>102</v>
      </c>
      <c r="N15" s="5">
        <v>0</v>
      </c>
      <c r="O15" s="5">
        <v>0</v>
      </c>
      <c r="P15" s="5" t="s">
        <v>65</v>
      </c>
    </row>
    <row r="16" spans="2:16">
      <c r="B16" s="5" t="s">
        <v>69</v>
      </c>
      <c r="C16" s="7">
        <v>44457</v>
      </c>
      <c r="D16" s="2" t="s">
        <v>15</v>
      </c>
      <c r="E16" s="2" t="s">
        <v>246</v>
      </c>
      <c r="F16" s="5" t="s">
        <v>212</v>
      </c>
      <c r="G16" s="5">
        <v>2</v>
      </c>
      <c r="H16" s="5">
        <v>2</v>
      </c>
      <c r="I16" s="2" t="s">
        <v>252</v>
      </c>
      <c r="J16" s="2" t="s">
        <v>52</v>
      </c>
      <c r="K16" s="2" t="s">
        <v>221</v>
      </c>
      <c r="L16" s="2" t="s">
        <v>253</v>
      </c>
      <c r="M16" s="2" t="s">
        <v>42</v>
      </c>
      <c r="N16" s="5">
        <v>0</v>
      </c>
      <c r="O16" s="5">
        <v>0</v>
      </c>
      <c r="P16" s="5" t="s">
        <v>65</v>
      </c>
    </row>
    <row r="17" spans="2:16">
      <c r="B17" s="5" t="s">
        <v>70</v>
      </c>
      <c r="C17" s="7">
        <v>44464</v>
      </c>
      <c r="D17" s="2" t="s">
        <v>15</v>
      </c>
      <c r="E17" s="2" t="s">
        <v>259</v>
      </c>
      <c r="F17" s="5" t="s">
        <v>4</v>
      </c>
      <c r="G17" s="5">
        <v>3</v>
      </c>
      <c r="H17" s="5">
        <v>2</v>
      </c>
      <c r="I17" s="6" t="s">
        <v>260</v>
      </c>
      <c r="J17" s="6" t="s">
        <v>207</v>
      </c>
      <c r="K17" s="2" t="s">
        <v>58</v>
      </c>
      <c r="L17" s="2" t="s">
        <v>59</v>
      </c>
      <c r="M17" s="2" t="s">
        <v>40</v>
      </c>
      <c r="N17" s="5">
        <v>0</v>
      </c>
      <c r="O17" s="5">
        <v>0</v>
      </c>
      <c r="P17" s="5" t="s">
        <v>65</v>
      </c>
    </row>
    <row r="18" spans="2:16">
      <c r="B18" s="5" t="s">
        <v>73</v>
      </c>
      <c r="C18" s="7">
        <v>44464</v>
      </c>
      <c r="D18" s="2" t="s">
        <v>16</v>
      </c>
      <c r="E18" s="2" t="s">
        <v>261</v>
      </c>
      <c r="F18" s="5" t="s">
        <v>212</v>
      </c>
      <c r="G18" s="5">
        <v>2</v>
      </c>
      <c r="H18" s="5">
        <v>1</v>
      </c>
      <c r="I18" s="2" t="s">
        <v>263</v>
      </c>
      <c r="J18" s="2" t="s">
        <v>264</v>
      </c>
      <c r="K18" s="2" t="s">
        <v>167</v>
      </c>
      <c r="L18" s="2" t="s">
        <v>39</v>
      </c>
      <c r="M18" s="2" t="s">
        <v>29</v>
      </c>
      <c r="N18" s="5">
        <v>1</v>
      </c>
      <c r="O18" s="5">
        <v>0</v>
      </c>
      <c r="P18" s="5"/>
    </row>
    <row r="19" spans="2:16">
      <c r="B19" s="5" t="s">
        <v>71</v>
      </c>
      <c r="C19" s="7">
        <v>44464</v>
      </c>
      <c r="D19" s="2" t="s">
        <v>16</v>
      </c>
      <c r="E19" s="2" t="s">
        <v>211</v>
      </c>
      <c r="F19" s="5" t="s">
        <v>212</v>
      </c>
      <c r="G19" s="5">
        <v>1</v>
      </c>
      <c r="H19" s="5">
        <v>1</v>
      </c>
      <c r="I19" s="2" t="s">
        <v>130</v>
      </c>
      <c r="J19" s="2" t="s">
        <v>210</v>
      </c>
      <c r="K19" s="2" t="s">
        <v>54</v>
      </c>
      <c r="L19" s="2" t="s">
        <v>50</v>
      </c>
      <c r="M19" s="2" t="s">
        <v>54</v>
      </c>
      <c r="N19" s="5">
        <v>1</v>
      </c>
      <c r="O19" s="5">
        <v>0</v>
      </c>
      <c r="P19" s="5" t="s">
        <v>65</v>
      </c>
    </row>
    <row r="20" spans="2:16">
      <c r="B20" s="5" t="s">
        <v>69</v>
      </c>
      <c r="C20" s="7">
        <v>44464</v>
      </c>
      <c r="D20" s="2" t="s">
        <v>16</v>
      </c>
      <c r="E20" s="2" t="s">
        <v>246</v>
      </c>
      <c r="F20" s="5" t="s">
        <v>212</v>
      </c>
      <c r="G20" s="5">
        <v>2</v>
      </c>
      <c r="H20" s="5">
        <v>2</v>
      </c>
      <c r="I20" s="2" t="s">
        <v>262</v>
      </c>
      <c r="J20" s="6" t="s">
        <v>136</v>
      </c>
      <c r="K20" s="2" t="s">
        <v>19</v>
      </c>
      <c r="L20" s="2" t="s">
        <v>45</v>
      </c>
      <c r="M20" s="2" t="s">
        <v>215</v>
      </c>
      <c r="N20" s="5">
        <v>0</v>
      </c>
      <c r="O20" s="5">
        <v>0</v>
      </c>
      <c r="P20" s="5"/>
    </row>
    <row r="21" spans="2:16">
      <c r="B21" s="5"/>
      <c r="C21" s="7"/>
      <c r="D21" s="2"/>
      <c r="E21" s="2"/>
      <c r="F21" s="5"/>
      <c r="G21" s="5"/>
      <c r="H21" s="5"/>
      <c r="I21" s="2"/>
      <c r="J21" s="2"/>
      <c r="K21" s="2"/>
      <c r="L21" s="2"/>
      <c r="M21" s="2"/>
      <c r="N21" s="5"/>
      <c r="O21" s="5"/>
      <c r="P21" s="5"/>
    </row>
    <row r="22" spans="2:16">
      <c r="B22" s="5"/>
      <c r="C22" s="7"/>
      <c r="D22" s="2"/>
      <c r="E22" s="2"/>
      <c r="F22" s="5"/>
      <c r="G22" s="5"/>
      <c r="H22" s="5"/>
      <c r="I22" s="2"/>
      <c r="J22" s="5"/>
      <c r="K22" s="2"/>
      <c r="L22" s="2"/>
      <c r="M22" s="2"/>
      <c r="N22" s="5"/>
      <c r="O22" s="5"/>
      <c r="P22" s="5"/>
    </row>
    <row r="23" spans="2:16">
      <c r="B23" s="5"/>
      <c r="C23" s="7"/>
      <c r="D23" s="2"/>
      <c r="E23" s="2"/>
      <c r="F23" s="5"/>
      <c r="G23" s="5"/>
      <c r="H23" s="5"/>
      <c r="I23" s="2"/>
      <c r="J23" s="2"/>
      <c r="K23" s="2"/>
      <c r="L23" s="2"/>
      <c r="M23" s="2"/>
      <c r="N23" s="5"/>
      <c r="O23" s="5"/>
      <c r="P23" s="5"/>
    </row>
    <row r="24" spans="2:16">
      <c r="B24" s="5"/>
      <c r="C24" s="7"/>
      <c r="D24" s="2"/>
      <c r="E24" s="2"/>
      <c r="F24" s="5"/>
      <c r="G24" s="5"/>
      <c r="H24" s="5"/>
      <c r="I24" s="2"/>
      <c r="J24" s="2"/>
      <c r="K24" s="2"/>
      <c r="L24" s="2"/>
      <c r="M24" s="2"/>
      <c r="N24" s="5"/>
      <c r="O24" s="5"/>
      <c r="P24" s="5"/>
    </row>
    <row r="25" spans="2:16">
      <c r="B25" s="5"/>
      <c r="C25" s="7"/>
      <c r="D25" s="2"/>
      <c r="E25" s="2"/>
      <c r="F25" s="5"/>
      <c r="G25" s="5"/>
      <c r="H25" s="5"/>
      <c r="I25" s="2"/>
      <c r="J25" s="2"/>
      <c r="K25" s="2"/>
      <c r="L25" s="2"/>
      <c r="M25" s="2"/>
      <c r="N25" s="5"/>
      <c r="O25" s="5"/>
      <c r="P25" s="5"/>
    </row>
    <row r="26" spans="2:16">
      <c r="B26" s="5"/>
      <c r="C26" s="7"/>
      <c r="D26" s="2"/>
      <c r="E26" s="2"/>
      <c r="F26" s="5"/>
      <c r="G26" s="5"/>
      <c r="H26" s="5"/>
      <c r="I26" s="2"/>
      <c r="J26" s="5"/>
      <c r="K26" s="2"/>
      <c r="L26" s="2"/>
      <c r="M26" s="2"/>
      <c r="N26" s="5"/>
      <c r="O26" s="5"/>
      <c r="P26" s="5"/>
    </row>
    <row r="27" spans="2:16">
      <c r="B27" s="5"/>
      <c r="C27" s="7"/>
      <c r="D27" s="2"/>
      <c r="E27" s="2"/>
      <c r="F27" s="5"/>
      <c r="G27" s="5"/>
      <c r="H27" s="5"/>
      <c r="I27" s="2"/>
      <c r="J27" s="2"/>
      <c r="K27" s="2"/>
      <c r="L27" s="2"/>
      <c r="M27" s="2"/>
      <c r="N27" s="5"/>
      <c r="O27" s="5"/>
      <c r="P27" s="5"/>
    </row>
    <row r="28" spans="2:16">
      <c r="B28" s="5"/>
      <c r="C28" s="7"/>
      <c r="D28" s="2"/>
      <c r="E28" s="2"/>
      <c r="F28" s="5"/>
      <c r="G28" s="5"/>
      <c r="H28" s="5"/>
      <c r="I28" s="2"/>
      <c r="J28" s="2"/>
      <c r="K28" s="2"/>
      <c r="L28" s="2"/>
      <c r="M28" s="2"/>
      <c r="N28" s="5"/>
      <c r="O28" s="5"/>
      <c r="P28" s="5"/>
    </row>
    <row r="29" spans="2:16">
      <c r="B29" s="5"/>
      <c r="C29" s="7"/>
      <c r="D29" s="2"/>
      <c r="E29" s="2"/>
      <c r="F29" s="5"/>
      <c r="G29" s="5"/>
      <c r="H29" s="5"/>
      <c r="I29" s="2"/>
      <c r="J29" s="5"/>
      <c r="K29" s="2"/>
      <c r="L29" s="2"/>
      <c r="M29" s="2"/>
      <c r="N29" s="5"/>
      <c r="O29" s="5"/>
      <c r="P29" s="5"/>
    </row>
    <row r="30" spans="2:16">
      <c r="B30" s="5"/>
      <c r="C30" s="7"/>
      <c r="D30" s="2"/>
      <c r="E30" s="2"/>
      <c r="F30" s="5"/>
      <c r="G30" s="5"/>
      <c r="H30" s="5"/>
      <c r="I30" s="2"/>
      <c r="J30" s="2"/>
      <c r="K30" s="2"/>
      <c r="L30" s="2"/>
      <c r="M30" s="2"/>
      <c r="N30" s="5"/>
      <c r="O30" s="5"/>
      <c r="P30" s="5"/>
    </row>
    <row r="31" spans="2:16">
      <c r="B31" s="5"/>
      <c r="C31" s="7"/>
      <c r="D31" s="2"/>
      <c r="E31" s="2"/>
      <c r="F31" s="5"/>
      <c r="G31" s="5"/>
      <c r="H31" s="5"/>
      <c r="I31" s="2"/>
      <c r="J31" s="2"/>
      <c r="K31" s="2"/>
      <c r="L31" s="2"/>
      <c r="M31" s="2"/>
      <c r="N31" s="5"/>
      <c r="O31" s="5"/>
      <c r="P31" s="5"/>
    </row>
    <row r="32" spans="2:16">
      <c r="B32" s="5"/>
      <c r="C32" s="7"/>
      <c r="D32" s="2"/>
      <c r="E32" s="2"/>
      <c r="F32" s="5"/>
      <c r="G32" s="5"/>
      <c r="H32" s="5"/>
      <c r="I32" s="2"/>
      <c r="J32" s="2"/>
      <c r="K32" s="2"/>
      <c r="L32" s="2"/>
      <c r="M32" s="2"/>
      <c r="N32" s="5"/>
      <c r="O32" s="5"/>
      <c r="P32" s="5"/>
    </row>
    <row r="33" spans="2:16">
      <c r="B33" s="5"/>
      <c r="C33" s="7"/>
      <c r="D33" s="2"/>
      <c r="E33" s="2"/>
      <c r="F33" s="5"/>
      <c r="G33" s="5"/>
      <c r="H33" s="5"/>
      <c r="I33" s="2"/>
      <c r="J33" s="2"/>
      <c r="K33" s="2"/>
      <c r="L33" s="2"/>
      <c r="M33" s="2"/>
      <c r="N33" s="5"/>
      <c r="O33" s="5"/>
      <c r="P33" s="5"/>
    </row>
    <row r="34" spans="2:16">
      <c r="B34" s="5"/>
      <c r="C34" s="7"/>
      <c r="D34" s="2"/>
      <c r="E34" s="2"/>
      <c r="F34" s="5"/>
      <c r="G34" s="5"/>
      <c r="H34" s="5"/>
      <c r="I34" s="2"/>
      <c r="J34" s="2"/>
      <c r="K34" s="2"/>
      <c r="L34" s="2"/>
      <c r="M34" s="2"/>
      <c r="N34" s="5"/>
      <c r="O34" s="5"/>
      <c r="P34" s="5"/>
    </row>
    <row r="35" spans="2:16">
      <c r="B35" s="5"/>
      <c r="C35" s="7"/>
      <c r="D35" s="2"/>
      <c r="E35" s="2"/>
      <c r="F35" s="5"/>
      <c r="G35" s="5"/>
      <c r="H35" s="5"/>
      <c r="I35" s="2"/>
      <c r="J35" s="2"/>
      <c r="K35" s="2"/>
      <c r="L35" s="2"/>
      <c r="M35" s="2"/>
      <c r="N35" s="5"/>
      <c r="O35" s="5"/>
      <c r="P35" s="5"/>
    </row>
    <row r="36" spans="2:16">
      <c r="B36" s="5"/>
      <c r="C36" s="7"/>
      <c r="D36" s="2"/>
      <c r="E36" s="2"/>
      <c r="F36" s="5"/>
      <c r="G36" s="5"/>
      <c r="H36" s="5"/>
      <c r="I36" s="2"/>
      <c r="J36" s="2"/>
      <c r="K36" s="2"/>
      <c r="L36" s="2"/>
      <c r="M36" s="2"/>
      <c r="N36" s="5"/>
      <c r="O36" s="5"/>
      <c r="P36" s="5"/>
    </row>
    <row r="37" spans="2:16">
      <c r="B37" s="5"/>
      <c r="C37" s="7"/>
      <c r="D37" s="2"/>
      <c r="E37" s="2"/>
      <c r="F37" s="5"/>
      <c r="G37" s="5"/>
      <c r="H37" s="5"/>
      <c r="I37" s="2"/>
      <c r="J37" s="2"/>
      <c r="K37" s="2"/>
      <c r="L37" s="2"/>
      <c r="M37" s="2"/>
      <c r="N37" s="5"/>
      <c r="O37" s="5"/>
      <c r="P37" s="5"/>
    </row>
    <row r="38" spans="2:16">
      <c r="B38" s="5"/>
      <c r="C38" s="7"/>
      <c r="D38" s="2"/>
      <c r="E38" s="2"/>
      <c r="F38" s="5"/>
      <c r="G38" s="5"/>
      <c r="H38" s="5"/>
      <c r="I38" s="2"/>
      <c r="J38" s="2"/>
      <c r="K38" s="2"/>
      <c r="L38" s="2"/>
      <c r="M38" s="2"/>
      <c r="N38" s="5"/>
      <c r="O38" s="5"/>
      <c r="P38" s="5"/>
    </row>
    <row r="39" spans="2:16">
      <c r="B39" s="5"/>
      <c r="C39" s="7"/>
      <c r="D39" s="2"/>
      <c r="E39" s="2"/>
      <c r="F39" s="5"/>
      <c r="G39" s="5"/>
      <c r="H39" s="5"/>
      <c r="I39" s="2"/>
      <c r="J39" s="2"/>
      <c r="K39" s="2"/>
      <c r="L39" s="2"/>
      <c r="M39" s="2"/>
      <c r="N39" s="5"/>
      <c r="O39" s="5"/>
      <c r="P39" s="5"/>
    </row>
    <row r="40" spans="2:16">
      <c r="B40" s="5"/>
      <c r="C40" s="7"/>
      <c r="D40" s="2"/>
      <c r="E40" s="2"/>
      <c r="F40" s="5"/>
      <c r="G40" s="5"/>
      <c r="H40" s="5"/>
      <c r="I40" s="2"/>
      <c r="J40" s="2"/>
      <c r="K40" s="2"/>
      <c r="L40" s="2"/>
      <c r="M40" s="2"/>
      <c r="N40" s="5"/>
      <c r="O40" s="5"/>
      <c r="P40" s="5"/>
    </row>
    <row r="41" spans="2:16">
      <c r="B41" s="5"/>
      <c r="C41" s="7"/>
      <c r="D41" s="2"/>
      <c r="E41" s="2"/>
      <c r="F41" s="5"/>
      <c r="G41" s="5"/>
      <c r="H41" s="5"/>
      <c r="I41" s="2"/>
      <c r="J41" s="2"/>
      <c r="K41" s="2"/>
      <c r="L41" s="2"/>
      <c r="M41" s="2"/>
      <c r="N41" s="5"/>
      <c r="O41" s="5"/>
      <c r="P41" s="5"/>
    </row>
    <row r="42" spans="2:16">
      <c r="B42" s="5"/>
      <c r="C42" s="7"/>
      <c r="D42" s="2"/>
      <c r="E42" s="2"/>
      <c r="F42" s="5"/>
      <c r="G42" s="5"/>
      <c r="H42" s="5"/>
      <c r="I42" s="2"/>
      <c r="J42" s="5"/>
      <c r="K42" s="2"/>
      <c r="L42" s="2"/>
      <c r="M42" s="2"/>
      <c r="N42" s="5"/>
      <c r="O42" s="5"/>
      <c r="P42" s="5"/>
    </row>
    <row r="43" spans="2:16">
      <c r="B43" s="5"/>
      <c r="C43" s="7"/>
      <c r="D43" s="2"/>
      <c r="E43" s="2"/>
      <c r="F43" s="5"/>
      <c r="G43" s="5"/>
      <c r="H43" s="5"/>
      <c r="I43" s="2"/>
      <c r="J43" s="5"/>
      <c r="K43" s="2"/>
      <c r="L43" s="2"/>
      <c r="M43" s="2"/>
      <c r="N43" s="5"/>
      <c r="O43" s="5"/>
      <c r="P43" s="5"/>
    </row>
    <row r="44" spans="2:16">
      <c r="B44" s="5"/>
      <c r="C44" s="7"/>
      <c r="D44" s="2"/>
      <c r="E44" s="2"/>
      <c r="F44" s="5"/>
      <c r="G44" s="5"/>
      <c r="H44" s="5"/>
      <c r="I44" s="2"/>
      <c r="J44" s="2"/>
      <c r="K44" s="2"/>
      <c r="L44" s="2"/>
      <c r="M44" s="2"/>
      <c r="N44" s="5"/>
      <c r="O44" s="5"/>
      <c r="P44" s="5"/>
    </row>
    <row r="45" spans="2:16">
      <c r="B45" s="5"/>
      <c r="C45" s="7"/>
      <c r="D45" s="2"/>
      <c r="E45" s="2"/>
      <c r="F45" s="5"/>
      <c r="G45" s="5"/>
      <c r="H45" s="5"/>
      <c r="I45" s="5"/>
      <c r="J45" s="5"/>
      <c r="K45" s="2"/>
      <c r="L45" s="2"/>
      <c r="M45" s="2"/>
      <c r="N45" s="5"/>
      <c r="O45" s="5"/>
      <c r="P45" s="5"/>
    </row>
    <row r="46" spans="2:16">
      <c r="B46" s="5"/>
      <c r="C46" s="7"/>
      <c r="D46" s="2"/>
      <c r="E46" s="2"/>
      <c r="F46" s="5"/>
      <c r="G46" s="5"/>
      <c r="H46" s="5"/>
      <c r="I46" s="2"/>
      <c r="J46" s="2"/>
      <c r="K46" s="2"/>
      <c r="L46" s="2"/>
      <c r="M46" s="2"/>
      <c r="N46" s="5"/>
      <c r="O46" s="5"/>
      <c r="P46" s="5"/>
    </row>
    <row r="47" spans="2:16">
      <c r="B47" s="5"/>
      <c r="C47" s="7"/>
      <c r="D47" s="2"/>
      <c r="E47" s="2"/>
      <c r="F47" s="5"/>
      <c r="G47" s="5"/>
      <c r="H47" s="5"/>
      <c r="I47" s="2"/>
      <c r="J47" s="2"/>
      <c r="K47" s="2"/>
      <c r="L47" s="2"/>
      <c r="M47" s="2"/>
      <c r="N47" s="5"/>
      <c r="O47" s="5"/>
      <c r="P47" s="5"/>
    </row>
    <row r="48" spans="2:16">
      <c r="B48" s="5"/>
      <c r="C48" s="7"/>
      <c r="D48" s="2"/>
      <c r="E48" s="2"/>
      <c r="F48" s="5"/>
      <c r="G48" s="5"/>
      <c r="H48" s="5"/>
      <c r="I48" s="5"/>
      <c r="J48" s="5"/>
      <c r="K48" s="2"/>
      <c r="L48" s="2"/>
      <c r="M48" s="2"/>
      <c r="N48" s="5"/>
      <c r="O48" s="5"/>
      <c r="P48" s="5"/>
    </row>
    <row r="49" spans="2:16">
      <c r="B49" s="5"/>
      <c r="C49" s="7"/>
      <c r="D49" s="2"/>
      <c r="E49" s="2"/>
      <c r="F49" s="5"/>
      <c r="G49" s="5"/>
      <c r="H49" s="5"/>
      <c r="I49" s="51"/>
      <c r="J49" s="2"/>
      <c r="K49" s="2"/>
      <c r="L49" s="2"/>
      <c r="M49" s="2"/>
      <c r="N49" s="5"/>
      <c r="O49" s="5"/>
      <c r="P49" s="5"/>
    </row>
    <row r="50" spans="2:16">
      <c r="B50" s="5"/>
      <c r="C50" s="7"/>
      <c r="D50" s="2"/>
      <c r="E50" s="2"/>
      <c r="F50" s="5"/>
      <c r="G50" s="5"/>
      <c r="H50" s="5"/>
      <c r="I50" s="2"/>
      <c r="J50" s="2"/>
      <c r="K50" s="2"/>
      <c r="L50" s="2"/>
      <c r="M50" s="2"/>
      <c r="N50" s="5"/>
      <c r="O50" s="5"/>
      <c r="P50" s="5"/>
    </row>
    <row r="51" spans="2:16">
      <c r="B51" s="5"/>
      <c r="C51" s="7"/>
      <c r="D51" s="2"/>
      <c r="E51" s="2"/>
      <c r="F51" s="5"/>
      <c r="G51" s="5"/>
      <c r="H51" s="5"/>
      <c r="I51" s="2"/>
      <c r="J51" s="5"/>
      <c r="K51" s="2"/>
      <c r="L51" s="2"/>
      <c r="M51" s="2"/>
      <c r="N51" s="5"/>
      <c r="O51" s="5"/>
      <c r="P51" s="5"/>
    </row>
    <row r="52" spans="2:16">
      <c r="B52" s="5"/>
      <c r="C52" s="7"/>
      <c r="D52" s="2"/>
      <c r="E52" s="2"/>
      <c r="F52" s="5"/>
      <c r="G52" s="5"/>
      <c r="H52" s="5"/>
      <c r="I52" s="2"/>
      <c r="J52" s="2"/>
      <c r="K52" s="2"/>
      <c r="L52" s="2"/>
      <c r="M52" s="2"/>
      <c r="N52" s="5"/>
      <c r="O52" s="5"/>
      <c r="P52" s="5"/>
    </row>
    <row r="53" spans="2:16">
      <c r="B53" s="5"/>
      <c r="C53" s="7"/>
      <c r="D53" s="2"/>
      <c r="E53" s="2"/>
      <c r="F53" s="5"/>
      <c r="G53" s="5"/>
      <c r="H53" s="5"/>
      <c r="I53" s="2"/>
      <c r="J53" s="2"/>
      <c r="K53" s="2"/>
      <c r="L53" s="2"/>
      <c r="M53" s="2"/>
      <c r="N53" s="5"/>
      <c r="O53" s="5"/>
      <c r="P53" s="5"/>
    </row>
    <row r="54" spans="2:16">
      <c r="B54" s="5"/>
      <c r="C54" s="7"/>
      <c r="D54" s="2"/>
      <c r="E54" s="2"/>
      <c r="F54" s="5"/>
      <c r="G54" s="5"/>
      <c r="H54" s="5"/>
      <c r="I54" s="5"/>
      <c r="J54" s="5"/>
      <c r="K54" s="2"/>
      <c r="L54" s="2"/>
      <c r="M54" s="2"/>
      <c r="N54" s="5"/>
      <c r="O54" s="5"/>
      <c r="P54" s="5"/>
    </row>
    <row r="55" spans="2:16">
      <c r="B55" s="5"/>
      <c r="C55" s="7"/>
      <c r="D55" s="2"/>
      <c r="E55" s="2"/>
      <c r="F55" s="5"/>
      <c r="G55" s="5"/>
      <c r="H55" s="5"/>
      <c r="I55" s="2"/>
      <c r="J55" s="2"/>
      <c r="K55" s="2"/>
      <c r="L55" s="2"/>
      <c r="M55" s="2"/>
      <c r="N55" s="5"/>
      <c r="O55" s="5"/>
      <c r="P55" s="5"/>
    </row>
    <row r="56" spans="2:16">
      <c r="B56" s="5"/>
      <c r="C56" s="7"/>
      <c r="D56" s="2"/>
      <c r="E56" s="2"/>
      <c r="F56" s="5"/>
      <c r="G56" s="5"/>
      <c r="H56" s="5"/>
      <c r="I56" s="2"/>
      <c r="J56" s="2"/>
      <c r="K56" s="2"/>
      <c r="L56" s="2"/>
      <c r="M56" s="2"/>
      <c r="N56" s="5"/>
      <c r="O56" s="5"/>
      <c r="P56" s="5"/>
    </row>
    <row r="57" spans="2:16">
      <c r="B57" s="5"/>
      <c r="C57" s="7"/>
      <c r="D57" s="2"/>
      <c r="E57" s="2"/>
      <c r="F57" s="5"/>
      <c r="G57" s="5"/>
      <c r="H57" s="5"/>
      <c r="I57" s="5"/>
      <c r="J57" s="5"/>
      <c r="K57" s="2"/>
      <c r="L57" s="2"/>
      <c r="M57" s="2"/>
      <c r="N57" s="5"/>
      <c r="O57" s="5"/>
      <c r="P57" s="5"/>
    </row>
    <row r="58" spans="2:16">
      <c r="B58" s="5"/>
      <c r="C58" s="7"/>
      <c r="D58" s="2"/>
      <c r="E58" s="2"/>
      <c r="F58" s="5"/>
      <c r="G58" s="5"/>
      <c r="H58" s="5"/>
      <c r="I58" s="2"/>
      <c r="J58" s="5"/>
      <c r="K58" s="2"/>
      <c r="L58" s="2"/>
      <c r="M58" s="2"/>
      <c r="N58" s="5"/>
      <c r="O58" s="5"/>
      <c r="P58" s="5"/>
    </row>
    <row r="59" spans="2:16">
      <c r="B59" s="5"/>
      <c r="C59" s="7"/>
      <c r="D59" s="2"/>
      <c r="E59" s="2"/>
      <c r="F59" s="5"/>
      <c r="G59" s="5"/>
      <c r="H59" s="5"/>
      <c r="I59" s="2"/>
      <c r="J59" s="5"/>
      <c r="K59" s="2"/>
      <c r="L59" s="2"/>
      <c r="M59" s="2"/>
      <c r="N59" s="5"/>
      <c r="O59" s="5"/>
      <c r="P59" s="5"/>
    </row>
    <row r="60" spans="2:16">
      <c r="B60" s="5"/>
      <c r="C60" s="7"/>
      <c r="D60" s="2"/>
      <c r="E60" s="2"/>
      <c r="F60" s="5"/>
      <c r="G60" s="5"/>
      <c r="H60" s="5"/>
      <c r="I60" s="2"/>
      <c r="J60" s="2"/>
      <c r="K60" s="2"/>
      <c r="L60" s="2"/>
      <c r="M60" s="2"/>
      <c r="N60" s="5"/>
      <c r="O60" s="5"/>
      <c r="P60" s="5"/>
    </row>
    <row r="61" spans="2:16">
      <c r="B61" s="5"/>
      <c r="C61" s="7"/>
      <c r="D61" s="2"/>
      <c r="E61" s="2"/>
      <c r="F61" s="5"/>
      <c r="G61" s="5"/>
      <c r="H61" s="5"/>
      <c r="I61" s="2"/>
      <c r="J61" s="2"/>
      <c r="K61" s="2"/>
      <c r="L61" s="2"/>
      <c r="M61" s="2"/>
      <c r="N61" s="5"/>
      <c r="O61" s="5"/>
      <c r="P61" s="5"/>
    </row>
    <row r="62" spans="2:16">
      <c r="B62" s="5"/>
      <c r="C62" s="7"/>
      <c r="D62" s="2"/>
      <c r="E62" s="2"/>
      <c r="F62" s="5"/>
      <c r="G62" s="5"/>
      <c r="H62" s="5"/>
      <c r="I62" s="2"/>
      <c r="J62" s="2"/>
      <c r="K62" s="2"/>
      <c r="L62" s="2"/>
      <c r="M62" s="2"/>
      <c r="N62" s="5"/>
      <c r="O62" s="5"/>
      <c r="P62" s="5"/>
    </row>
    <row r="63" spans="2:16">
      <c r="B63" s="5"/>
      <c r="C63" s="7"/>
      <c r="D63" s="2"/>
      <c r="E63" s="2"/>
      <c r="F63" s="5"/>
      <c r="G63" s="5"/>
      <c r="H63" s="5"/>
      <c r="I63" s="2"/>
      <c r="J63" s="5"/>
      <c r="K63" s="2"/>
      <c r="L63" s="2"/>
      <c r="M63" s="2"/>
      <c r="N63" s="5"/>
      <c r="O63" s="5"/>
      <c r="P63" s="5"/>
    </row>
    <row r="64" spans="2:16">
      <c r="B64" s="5"/>
      <c r="C64" s="7"/>
      <c r="D64" s="2"/>
      <c r="E64" s="2"/>
      <c r="F64" s="5"/>
      <c r="G64" s="5"/>
      <c r="H64" s="5"/>
      <c r="I64" s="5"/>
      <c r="J64" s="8"/>
      <c r="K64" s="2"/>
      <c r="L64" s="2"/>
      <c r="M64" s="2"/>
      <c r="N64" s="5"/>
      <c r="O64" s="5"/>
      <c r="P64" s="5"/>
    </row>
    <row r="65" spans="2:16">
      <c r="B65" s="5"/>
      <c r="C65" s="7"/>
      <c r="D65" s="2"/>
      <c r="E65" s="2"/>
      <c r="F65" s="5"/>
      <c r="G65" s="5"/>
      <c r="H65" s="5"/>
      <c r="I65" s="2"/>
      <c r="J65" s="2"/>
      <c r="K65" s="2"/>
      <c r="L65" s="2"/>
      <c r="M65" s="2"/>
      <c r="N65" s="5"/>
      <c r="O65" s="5"/>
      <c r="P65" s="5"/>
    </row>
    <row r="66" spans="2:16">
      <c r="B66" s="5"/>
      <c r="C66" s="7"/>
      <c r="D66" s="2"/>
      <c r="E66" s="2"/>
      <c r="F66" s="5"/>
      <c r="G66" s="5"/>
      <c r="H66" s="5"/>
      <c r="I66" s="2"/>
      <c r="J66" s="2"/>
      <c r="K66" s="2"/>
      <c r="L66" s="2"/>
      <c r="M66" s="2"/>
      <c r="N66" s="5"/>
      <c r="O66" s="5"/>
      <c r="P66" s="5"/>
    </row>
    <row r="67" spans="2:16">
      <c r="B67" s="5"/>
      <c r="C67" s="7"/>
      <c r="D67" s="2"/>
      <c r="E67" s="2"/>
      <c r="F67" s="5"/>
      <c r="G67" s="5"/>
      <c r="H67" s="5"/>
      <c r="I67" s="2"/>
      <c r="J67" s="2"/>
      <c r="K67" s="2"/>
      <c r="L67" s="2"/>
      <c r="M67" s="2"/>
      <c r="N67" s="5"/>
      <c r="O67" s="5"/>
      <c r="P67" s="5"/>
    </row>
    <row r="68" spans="2:16">
      <c r="B68" s="5"/>
      <c r="C68" s="7"/>
      <c r="D68" s="2"/>
      <c r="E68" s="2"/>
      <c r="F68" s="5"/>
      <c r="G68" s="5"/>
      <c r="H68" s="5"/>
      <c r="I68" s="5"/>
      <c r="J68" s="5"/>
      <c r="K68" s="2"/>
      <c r="L68" s="2"/>
      <c r="M68" s="2"/>
      <c r="N68" s="5"/>
      <c r="O68" s="5"/>
      <c r="P68" s="5"/>
    </row>
    <row r="69" spans="2:16">
      <c r="B69" s="5"/>
      <c r="C69" s="7"/>
      <c r="D69" s="2"/>
      <c r="E69" s="2"/>
      <c r="F69" s="5"/>
      <c r="G69" s="5"/>
      <c r="H69" s="5"/>
      <c r="I69" s="2"/>
      <c r="J69" s="2"/>
      <c r="K69" s="2"/>
      <c r="L69" s="2"/>
      <c r="M69" s="2"/>
      <c r="N69" s="5"/>
      <c r="O69" s="5"/>
      <c r="P69" s="5"/>
    </row>
    <row r="70" spans="2:16">
      <c r="B70" s="5"/>
      <c r="C70" s="7"/>
      <c r="D70" s="2"/>
      <c r="E70" s="2"/>
      <c r="F70" s="5"/>
      <c r="G70" s="5"/>
      <c r="H70" s="5"/>
      <c r="I70" s="2"/>
      <c r="J70" s="2"/>
      <c r="K70" s="2"/>
      <c r="L70" s="2"/>
      <c r="M70" s="2"/>
      <c r="N70" s="5"/>
      <c r="O70" s="5"/>
      <c r="P70" s="5"/>
    </row>
    <row r="71" spans="2:16">
      <c r="B71" s="5"/>
      <c r="C71" s="7"/>
      <c r="D71" s="2"/>
      <c r="E71" s="2"/>
      <c r="F71" s="5"/>
      <c r="G71" s="5"/>
      <c r="H71" s="5"/>
      <c r="I71" s="2"/>
      <c r="J71" s="5"/>
      <c r="K71" s="2"/>
      <c r="L71" s="2"/>
      <c r="M71" s="2"/>
      <c r="N71" s="5"/>
      <c r="O71" s="5"/>
      <c r="P71" s="5"/>
    </row>
    <row r="72" spans="2:16">
      <c r="B72" s="5"/>
      <c r="C72" s="7"/>
      <c r="D72" s="2"/>
      <c r="E72" s="2"/>
      <c r="F72" s="5"/>
      <c r="G72" s="5"/>
      <c r="H72" s="5"/>
      <c r="I72" s="2"/>
      <c r="J72" s="2"/>
      <c r="K72" s="2"/>
      <c r="L72" s="2"/>
      <c r="M72" s="2"/>
      <c r="N72" s="5"/>
      <c r="O72" s="5"/>
      <c r="P72" s="5"/>
    </row>
    <row r="73" spans="2:16">
      <c r="B73" s="5"/>
      <c r="C73" s="7"/>
      <c r="D73" s="2"/>
      <c r="E73" s="2"/>
      <c r="F73" s="5"/>
      <c r="G73" s="5"/>
      <c r="H73" s="5"/>
      <c r="I73" s="2"/>
      <c r="J73" s="5"/>
      <c r="K73" s="2"/>
      <c r="L73" s="2"/>
      <c r="M73" s="2"/>
      <c r="N73" s="5"/>
      <c r="O73" s="5"/>
      <c r="P73" s="5"/>
    </row>
    <row r="74" spans="2:16">
      <c r="B74" s="5"/>
      <c r="C74" s="7"/>
      <c r="D74" s="2"/>
      <c r="E74" s="2"/>
      <c r="F74" s="5"/>
      <c r="G74" s="5"/>
      <c r="H74" s="5"/>
      <c r="I74" s="5"/>
      <c r="J74" s="5"/>
      <c r="K74" s="2"/>
      <c r="L74" s="2"/>
      <c r="M74" s="2"/>
      <c r="N74" s="5"/>
      <c r="O74" s="5"/>
      <c r="P74" s="5"/>
    </row>
    <row r="75" spans="2:16">
      <c r="B75" s="5"/>
      <c r="C75" s="7"/>
      <c r="D75" s="2"/>
      <c r="E75" s="2"/>
      <c r="F75" s="5"/>
      <c r="G75" s="5"/>
      <c r="H75" s="5"/>
      <c r="I75" s="2"/>
      <c r="J75" s="2"/>
      <c r="K75" s="2"/>
      <c r="L75" s="2"/>
      <c r="M75" s="2"/>
      <c r="N75" s="5"/>
      <c r="O75" s="5"/>
      <c r="P75" s="5"/>
    </row>
    <row r="76" spans="2:16">
      <c r="B76" s="5"/>
      <c r="C76" s="7"/>
      <c r="D76" s="2"/>
      <c r="E76" s="2"/>
      <c r="F76" s="5"/>
      <c r="G76" s="5"/>
      <c r="H76" s="5"/>
      <c r="I76" s="5"/>
      <c r="J76" s="5"/>
      <c r="K76" s="2"/>
      <c r="L76" s="2"/>
      <c r="M76" s="2"/>
      <c r="N76" s="5"/>
      <c r="O76" s="5"/>
      <c r="P76" s="5"/>
    </row>
    <row r="77" spans="2:16">
      <c r="B77" s="5"/>
      <c r="C77" s="7"/>
      <c r="D77" s="2"/>
      <c r="E77" s="2"/>
      <c r="F77" s="5"/>
      <c r="G77" s="5"/>
      <c r="H77" s="5"/>
      <c r="I77" s="2"/>
      <c r="J77" s="2"/>
      <c r="K77" s="2"/>
      <c r="L77" s="2"/>
      <c r="M77" s="2"/>
      <c r="N77" s="5"/>
      <c r="O77" s="5"/>
      <c r="P77" s="5"/>
    </row>
    <row r="78" spans="2:16">
      <c r="B78" s="5"/>
      <c r="C78" s="7"/>
      <c r="D78" s="2"/>
      <c r="E78" s="2"/>
      <c r="F78" s="5"/>
      <c r="G78" s="5"/>
      <c r="H78" s="5"/>
      <c r="I78" s="2"/>
      <c r="J78" s="2"/>
      <c r="K78" s="2"/>
      <c r="L78" s="2"/>
      <c r="M78" s="2"/>
      <c r="N78" s="5"/>
      <c r="O78" s="5"/>
      <c r="P78" s="5"/>
    </row>
    <row r="79" spans="2:16">
      <c r="B79" s="5"/>
      <c r="C79" s="7"/>
      <c r="D79" s="2"/>
      <c r="E79" s="2"/>
      <c r="F79" s="5"/>
      <c r="G79" s="5"/>
      <c r="H79" s="5"/>
      <c r="I79" s="2"/>
      <c r="J79" s="2"/>
      <c r="K79" s="2"/>
      <c r="L79" s="2"/>
      <c r="M79" s="2"/>
      <c r="N79" s="5"/>
      <c r="O79" s="5"/>
      <c r="P79" s="5"/>
    </row>
    <row r="80" spans="2:16">
      <c r="B80" s="5"/>
      <c r="C80" s="7"/>
      <c r="D80" s="2"/>
      <c r="E80" s="2"/>
      <c r="F80" s="5"/>
      <c r="G80" s="5"/>
      <c r="H80" s="5"/>
      <c r="I80" s="2"/>
      <c r="J80" s="2"/>
      <c r="K80" s="2"/>
      <c r="L80" s="2"/>
      <c r="M80" s="2"/>
      <c r="N80" s="5"/>
      <c r="O80" s="5"/>
      <c r="P80" s="5"/>
    </row>
    <row r="81" spans="2:16">
      <c r="B81" s="5"/>
      <c r="C81" s="7"/>
      <c r="D81" s="2"/>
      <c r="E81" s="2"/>
      <c r="F81" s="5"/>
      <c r="G81" s="5"/>
      <c r="H81" s="5"/>
      <c r="I81" s="5"/>
      <c r="J81" s="5"/>
      <c r="K81" s="2"/>
      <c r="L81" s="2"/>
      <c r="M81" s="2"/>
      <c r="N81" s="5"/>
      <c r="O81" s="5"/>
      <c r="P81" s="5"/>
    </row>
    <row r="82" spans="2:16">
      <c r="B82" s="5"/>
      <c r="C82" s="7"/>
      <c r="D82" s="2"/>
      <c r="E82" s="2"/>
      <c r="F82" s="5"/>
      <c r="G82" s="5"/>
      <c r="H82" s="5"/>
      <c r="I82" s="2"/>
      <c r="J82" s="2"/>
      <c r="K82" s="2"/>
      <c r="L82" s="2"/>
      <c r="M82" s="2"/>
      <c r="N82" s="5"/>
      <c r="O82" s="5"/>
      <c r="P82" s="5"/>
    </row>
    <row r="83" spans="2:16">
      <c r="B83" s="5"/>
      <c r="C83" s="7"/>
      <c r="D83" s="2"/>
      <c r="E83" s="2"/>
      <c r="F83" s="5"/>
      <c r="G83" s="5"/>
      <c r="H83" s="5"/>
      <c r="I83" s="2"/>
      <c r="J83" s="2"/>
      <c r="K83" s="2"/>
      <c r="L83" s="2"/>
      <c r="M83" s="2"/>
      <c r="N83" s="5"/>
      <c r="O83" s="5"/>
      <c r="P83" s="5"/>
    </row>
    <row r="84" spans="2:16">
      <c r="G84" s="1">
        <f>SUM(G10:G83)</f>
        <v>25</v>
      </c>
      <c r="H84" s="1">
        <f>SUM(H10:H83)</f>
        <v>35</v>
      </c>
      <c r="P84" s="5"/>
    </row>
    <row r="85" spans="2:16">
      <c r="P85" s="5"/>
    </row>
    <row r="86" spans="2:16">
      <c r="P86" s="5"/>
    </row>
    <row r="87" spans="2:16">
      <c r="P87" s="5"/>
    </row>
    <row r="88" spans="2:16">
      <c r="P88" s="5"/>
    </row>
    <row r="89" spans="2:16">
      <c r="P89" s="5"/>
    </row>
    <row r="90" spans="2:16">
      <c r="P90" s="5"/>
    </row>
    <row r="91" spans="2:16">
      <c r="P91" s="5"/>
    </row>
    <row r="92" spans="2:16">
      <c r="P92" s="5"/>
    </row>
    <row r="93" spans="2:16">
      <c r="P93" s="5"/>
    </row>
    <row r="94" spans="2:16">
      <c r="P94" s="5"/>
    </row>
    <row r="95" spans="2:16">
      <c r="P95" s="5"/>
    </row>
    <row r="96" spans="2:16">
      <c r="P96" s="5"/>
    </row>
    <row r="97" spans="16:16">
      <c r="P97" s="5"/>
    </row>
    <row r="98" spans="16:16">
      <c r="P98" s="5"/>
    </row>
    <row r="99" spans="16:16">
      <c r="P99" s="5"/>
    </row>
    <row r="100" spans="16:16">
      <c r="P100" s="5"/>
    </row>
    <row r="101" spans="16:16">
      <c r="P101" s="5"/>
    </row>
    <row r="102" spans="16:16">
      <c r="P102" s="5"/>
    </row>
    <row r="103" spans="16:16">
      <c r="P103" s="5"/>
    </row>
    <row r="104" spans="16:16">
      <c r="P104" s="5"/>
    </row>
    <row r="105" spans="16:16">
      <c r="P105" s="5"/>
    </row>
    <row r="106" spans="16:16">
      <c r="P106" s="5"/>
    </row>
    <row r="107" spans="16:16">
      <c r="P107" s="5"/>
    </row>
    <row r="108" spans="16:16">
      <c r="P108" s="5"/>
    </row>
    <row r="109" spans="16:16">
      <c r="P109" s="5"/>
    </row>
    <row r="110" spans="16:16">
      <c r="P110" s="5"/>
    </row>
    <row r="111" spans="16:16">
      <c r="P111" s="5"/>
    </row>
    <row r="112" spans="16:16">
      <c r="P112" s="5"/>
    </row>
    <row r="113" spans="16:16">
      <c r="P113" s="5"/>
    </row>
    <row r="114" spans="16:16">
      <c r="P114" s="5"/>
    </row>
    <row r="115" spans="16:16">
      <c r="P115" s="5"/>
    </row>
    <row r="116" spans="16:16">
      <c r="P116" s="5"/>
    </row>
    <row r="117" spans="16:16">
      <c r="P117" s="5"/>
    </row>
    <row r="118" spans="16:16">
      <c r="P118" s="5"/>
    </row>
    <row r="119" spans="16:16">
      <c r="P119" s="5"/>
    </row>
    <row r="120" spans="16:16">
      <c r="P120" s="5"/>
    </row>
    <row r="121" spans="16:16">
      <c r="P121" s="5"/>
    </row>
    <row r="122" spans="16:16">
      <c r="P122" s="5"/>
    </row>
    <row r="123" spans="16:16">
      <c r="P123" s="5"/>
    </row>
    <row r="124" spans="16:16">
      <c r="P124" s="5"/>
    </row>
    <row r="125" spans="16:16">
      <c r="P125" s="5"/>
    </row>
    <row r="126" spans="16:16">
      <c r="P126" s="5"/>
    </row>
    <row r="127" spans="16:16">
      <c r="P127" s="5"/>
    </row>
    <row r="128" spans="16:16">
      <c r="P128" s="5"/>
    </row>
    <row r="129" spans="16:16">
      <c r="P129" s="5"/>
    </row>
    <row r="130" spans="16:16">
      <c r="P130" s="5"/>
    </row>
    <row r="131" spans="16:16">
      <c r="P131" s="5"/>
    </row>
    <row r="132" spans="16:16">
      <c r="P132" s="5"/>
    </row>
    <row r="133" spans="16:16">
      <c r="P133" s="5"/>
    </row>
    <row r="134" spans="16:16">
      <c r="P134" s="5"/>
    </row>
    <row r="135" spans="16:16">
      <c r="P135" s="5"/>
    </row>
    <row r="136" spans="16:16">
      <c r="P136" s="5"/>
    </row>
    <row r="137" spans="16:16">
      <c r="P137" s="5"/>
    </row>
    <row r="138" spans="16:16">
      <c r="P138" s="5"/>
    </row>
    <row r="139" spans="16:16">
      <c r="P139" s="5"/>
    </row>
    <row r="140" spans="16:16">
      <c r="P140" s="5"/>
    </row>
    <row r="141" spans="16:16">
      <c r="P141" s="5"/>
    </row>
    <row r="142" spans="16:16">
      <c r="P142" s="5"/>
    </row>
    <row r="143" spans="16:16">
      <c r="P143" s="5"/>
    </row>
    <row r="144" spans="16:16">
      <c r="P144" s="5"/>
    </row>
    <row r="145" spans="16:16">
      <c r="P145" s="5"/>
    </row>
    <row r="146" spans="16:16">
      <c r="P146" s="5"/>
    </row>
    <row r="147" spans="16:16">
      <c r="P147" s="5"/>
    </row>
    <row r="148" spans="16:16">
      <c r="P148" s="5"/>
    </row>
    <row r="149" spans="16:16">
      <c r="P149" s="5"/>
    </row>
    <row r="150" spans="16:16">
      <c r="P150" s="5"/>
    </row>
    <row r="151" spans="16:16">
      <c r="P151" s="5"/>
    </row>
    <row r="152" spans="16:16">
      <c r="P152" s="5"/>
    </row>
    <row r="153" spans="16:16">
      <c r="P153" s="5"/>
    </row>
    <row r="154" spans="16:16">
      <c r="P154" s="5"/>
    </row>
    <row r="155" spans="16:16">
      <c r="P155" s="5"/>
    </row>
    <row r="156" spans="16:16">
      <c r="P156" s="5"/>
    </row>
    <row r="157" spans="16:16">
      <c r="P157" s="5"/>
    </row>
    <row r="158" spans="16:16">
      <c r="P158" s="5"/>
    </row>
    <row r="159" spans="16:16">
      <c r="P159" s="5"/>
    </row>
    <row r="160" spans="16:16">
      <c r="P160" s="5"/>
    </row>
    <row r="161" spans="16:16">
      <c r="P161" s="5"/>
    </row>
    <row r="162" spans="16:16">
      <c r="P162" s="5"/>
    </row>
    <row r="163" spans="16:16">
      <c r="P163" s="5"/>
    </row>
    <row r="164" spans="16:16">
      <c r="P164" s="5"/>
    </row>
    <row r="165" spans="16:16">
      <c r="P165" s="5"/>
    </row>
    <row r="166" spans="16:16">
      <c r="P166" s="5"/>
    </row>
    <row r="167" spans="16:16">
      <c r="P167" s="5"/>
    </row>
    <row r="168" spans="16:16">
      <c r="P168" s="5"/>
    </row>
    <row r="169" spans="16:16">
      <c r="P169" s="5"/>
    </row>
    <row r="170" spans="16:16">
      <c r="P170" s="5"/>
    </row>
    <row r="171" spans="16:16">
      <c r="P171" s="5"/>
    </row>
    <row r="172" spans="16:16">
      <c r="P172" s="5"/>
    </row>
    <row r="173" spans="16:16">
      <c r="P173" s="5"/>
    </row>
    <row r="174" spans="16:16">
      <c r="P174" s="5"/>
    </row>
    <row r="175" spans="16:16">
      <c r="P175" s="5"/>
    </row>
    <row r="176" spans="16:16">
      <c r="P176" s="5"/>
    </row>
    <row r="177" spans="16:16">
      <c r="P177" s="5"/>
    </row>
    <row r="178" spans="16:16">
      <c r="P178" s="5"/>
    </row>
    <row r="179" spans="16:16">
      <c r="P179" s="5"/>
    </row>
    <row r="180" spans="16:16">
      <c r="P180" s="5"/>
    </row>
    <row r="181" spans="16:16">
      <c r="P181" s="5"/>
    </row>
    <row r="182" spans="16:16">
      <c r="P182" s="5"/>
    </row>
    <row r="183" spans="16:16">
      <c r="P183" s="5"/>
    </row>
    <row r="184" spans="16:16">
      <c r="P184" s="5"/>
    </row>
    <row r="185" spans="16:16">
      <c r="P185" s="5"/>
    </row>
    <row r="186" spans="16:16">
      <c r="P186" s="5"/>
    </row>
    <row r="187" spans="16:16">
      <c r="P187" s="5"/>
    </row>
    <row r="188" spans="16:16">
      <c r="P188" s="5"/>
    </row>
    <row r="189" spans="16:16">
      <c r="P189" s="5"/>
    </row>
    <row r="190" spans="16:16">
      <c r="P190" s="5"/>
    </row>
    <row r="191" spans="16:16">
      <c r="P191" s="5"/>
    </row>
    <row r="192" spans="16:16">
      <c r="P192" s="5"/>
    </row>
    <row r="193" spans="16:16">
      <c r="P193" s="5"/>
    </row>
    <row r="194" spans="16:16">
      <c r="P194" s="5"/>
    </row>
    <row r="195" spans="16:16">
      <c r="P195" s="5"/>
    </row>
    <row r="196" spans="16:16">
      <c r="P196" s="5"/>
    </row>
    <row r="197" spans="16:16">
      <c r="P197" s="5"/>
    </row>
    <row r="198" spans="16:16">
      <c r="P198" s="5"/>
    </row>
    <row r="199" spans="16:16">
      <c r="P199" s="5"/>
    </row>
    <row r="200" spans="16:16">
      <c r="P200" s="5"/>
    </row>
    <row r="201" spans="16:16">
      <c r="P201" s="5"/>
    </row>
    <row r="202" spans="16:16">
      <c r="P202" s="5"/>
    </row>
    <row r="203" spans="16:16">
      <c r="P203" s="5"/>
    </row>
    <row r="204" spans="16:16">
      <c r="P204" s="5"/>
    </row>
    <row r="205" spans="16:16">
      <c r="P205" s="5"/>
    </row>
    <row r="206" spans="16:16">
      <c r="P206" s="5"/>
    </row>
    <row r="207" spans="16:16">
      <c r="P207" s="5"/>
    </row>
    <row r="208" spans="16:16">
      <c r="P208" s="5"/>
    </row>
    <row r="209" spans="16:16">
      <c r="P209" s="5"/>
    </row>
    <row r="210" spans="16:16">
      <c r="P210" s="5"/>
    </row>
    <row r="211" spans="16:16">
      <c r="P211" s="5"/>
    </row>
    <row r="212" spans="16:16">
      <c r="P212" s="5"/>
    </row>
    <row r="213" spans="16:16">
      <c r="P213" s="5"/>
    </row>
    <row r="214" spans="16:16">
      <c r="P214" s="5"/>
    </row>
    <row r="215" spans="16:16">
      <c r="P215" s="5"/>
    </row>
    <row r="216" spans="16:16">
      <c r="P216" s="5"/>
    </row>
    <row r="217" spans="16:16">
      <c r="P217" s="5"/>
    </row>
    <row r="226" spans="10:10">
      <c r="J226" s="43"/>
    </row>
  </sheetData>
  <autoFilter ref="B7:F79" xr:uid="{00000000-0009-0000-0000-000001000000}"/>
  <mergeCells count="15">
    <mergeCell ref="I7:I9"/>
    <mergeCell ref="J7:J9"/>
    <mergeCell ref="K7:K9"/>
    <mergeCell ref="L7:L9"/>
    <mergeCell ref="B4:P6"/>
    <mergeCell ref="B7:B9"/>
    <mergeCell ref="D7:D9"/>
    <mergeCell ref="E7:E9"/>
    <mergeCell ref="F7:F9"/>
    <mergeCell ref="G7:H8"/>
    <mergeCell ref="C7:C9"/>
    <mergeCell ref="M7:O7"/>
    <mergeCell ref="M8:M9"/>
    <mergeCell ref="N8:O8"/>
    <mergeCell ref="P7:P9"/>
  </mergeCells>
  <dataValidations count="1">
    <dataValidation type="list" allowBlank="1" showInputMessage="1" showErrorMessage="1" sqref="B10:B83" xr:uid="{00000000-0002-0000-0100-000000000000}">
      <formula1>"1s, 2s, 3s, 4s, 5s, 6s, Vets"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73"/>
  <sheetViews>
    <sheetView workbookViewId="0">
      <pane ySplit="8" topLeftCell="A9" activePane="bottomLeft" state="frozen"/>
      <selection pane="bottomLeft" activeCell="D4" sqref="D4:E4"/>
    </sheetView>
  </sheetViews>
  <sheetFormatPr defaultColWidth="10.875" defaultRowHeight="15.75"/>
  <cols>
    <col min="1" max="1" width="4.625" style="1" customWidth="1"/>
    <col min="2" max="2" width="21.5" style="1" bestFit="1" customWidth="1"/>
    <col min="3" max="26" width="7.875" style="1" customWidth="1"/>
    <col min="27" max="32" width="4.875" style="1" customWidth="1"/>
    <col min="33" max="33" width="6.875" style="1" bestFit="1" customWidth="1"/>
    <col min="34" max="16384" width="10.875" style="1"/>
  </cols>
  <sheetData>
    <row r="1" spans="2:26">
      <c r="F1" s="9"/>
      <c r="G1" s="9"/>
    </row>
    <row r="2" spans="2:26">
      <c r="B2" s="25" t="s">
        <v>148</v>
      </c>
    </row>
    <row r="3" spans="2:26">
      <c r="B3" s="25"/>
    </row>
    <row r="4" spans="2:26">
      <c r="B4" s="25" t="s">
        <v>152</v>
      </c>
      <c r="D4" s="105">
        <f>Results!E2</f>
        <v>44464</v>
      </c>
      <c r="E4" s="105"/>
    </row>
    <row r="6" spans="2:26" ht="26.1" customHeight="1">
      <c r="B6" s="109" t="s">
        <v>173</v>
      </c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</row>
    <row r="7" spans="2:26">
      <c r="B7" s="13" t="s">
        <v>84</v>
      </c>
      <c r="C7" s="106" t="s">
        <v>70</v>
      </c>
      <c r="D7" s="107"/>
      <c r="E7" s="108"/>
      <c r="F7" s="106" t="s">
        <v>73</v>
      </c>
      <c r="G7" s="107"/>
      <c r="H7" s="108"/>
      <c r="I7" s="106" t="s">
        <v>71</v>
      </c>
      <c r="J7" s="107"/>
      <c r="K7" s="108"/>
      <c r="L7" s="106" t="s">
        <v>72</v>
      </c>
      <c r="M7" s="107"/>
      <c r="N7" s="108"/>
      <c r="O7" s="106" t="s">
        <v>69</v>
      </c>
      <c r="P7" s="107"/>
      <c r="Q7" s="108"/>
      <c r="R7" s="106" t="s">
        <v>77</v>
      </c>
      <c r="S7" s="107"/>
      <c r="T7" s="108"/>
      <c r="U7" s="106" t="s">
        <v>78</v>
      </c>
      <c r="V7" s="107"/>
      <c r="W7" s="108"/>
      <c r="X7" s="106" t="s">
        <v>85</v>
      </c>
      <c r="Y7" s="107"/>
      <c r="Z7" s="108"/>
    </row>
    <row r="8" spans="2:26">
      <c r="B8" s="3" t="s">
        <v>74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215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5</v>
      </c>
      <c r="J9" s="5"/>
      <c r="K9" s="29">
        <f t="shared" ref="K9:K40" si="2">I9+J9</f>
        <v>5</v>
      </c>
      <c r="L9" s="5"/>
      <c r="M9" s="5"/>
      <c r="N9" s="29">
        <f t="shared" ref="N9:N40" si="3">L9+M9</f>
        <v>0</v>
      </c>
      <c r="O9" s="5">
        <v>1</v>
      </c>
      <c r="P9" s="5">
        <v>1</v>
      </c>
      <c r="Q9" s="29">
        <f t="shared" ref="Q9:Q40" si="4">O9+P9</f>
        <v>2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6</v>
      </c>
      <c r="Y9" s="5">
        <f t="shared" ref="Y9:Y40" si="8">D9+G9+J9+M9+P9+S9+V9</f>
        <v>1</v>
      </c>
      <c r="Z9" s="29">
        <f t="shared" ref="Z9:Z40" si="9">X9+Y9</f>
        <v>7</v>
      </c>
    </row>
    <row r="10" spans="2:26">
      <c r="B10" s="2" t="s">
        <v>88</v>
      </c>
      <c r="C10" s="5"/>
      <c r="D10" s="5"/>
      <c r="E10" s="29">
        <f t="shared" si="0"/>
        <v>0</v>
      </c>
      <c r="F10" s="5">
        <v>2</v>
      </c>
      <c r="G10" s="5">
        <v>1</v>
      </c>
      <c r="H10" s="29">
        <f t="shared" si="1"/>
        <v>3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2</v>
      </c>
      <c r="Y10" s="5">
        <f t="shared" si="8"/>
        <v>1</v>
      </c>
      <c r="Z10" s="29">
        <f t="shared" si="9"/>
        <v>3</v>
      </c>
    </row>
    <row r="11" spans="2:26">
      <c r="B11" s="2" t="s">
        <v>189</v>
      </c>
      <c r="C11" s="5">
        <v>3</v>
      </c>
      <c r="D11" s="5"/>
      <c r="E11" s="29">
        <f t="shared" si="0"/>
        <v>3</v>
      </c>
      <c r="F11" s="5"/>
      <c r="G11" s="5"/>
      <c r="H11" s="29">
        <f t="shared" si="1"/>
        <v>0</v>
      </c>
      <c r="I11" s="5"/>
      <c r="J11" s="5"/>
      <c r="K11" s="29">
        <f t="shared" si="2"/>
        <v>0</v>
      </c>
      <c r="L11" s="5"/>
      <c r="M11" s="5"/>
      <c r="N11" s="29">
        <f t="shared" si="3"/>
        <v>0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3</v>
      </c>
      <c r="Y11" s="5">
        <f t="shared" si="8"/>
        <v>0</v>
      </c>
      <c r="Z11" s="29">
        <f t="shared" si="9"/>
        <v>3</v>
      </c>
    </row>
    <row r="12" spans="2:26">
      <c r="B12" s="2" t="s">
        <v>39</v>
      </c>
      <c r="C12" s="5"/>
      <c r="D12" s="5"/>
      <c r="E12" s="29">
        <f t="shared" si="0"/>
        <v>0</v>
      </c>
      <c r="F12" s="5">
        <v>2</v>
      </c>
      <c r="G12" s="5"/>
      <c r="H12" s="29">
        <f t="shared" si="1"/>
        <v>2</v>
      </c>
      <c r="I12" s="5"/>
      <c r="J12" s="5"/>
      <c r="K12" s="29">
        <f t="shared" si="2"/>
        <v>0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2</v>
      </c>
      <c r="Y12" s="5">
        <f t="shared" si="8"/>
        <v>0</v>
      </c>
      <c r="Z12" s="29">
        <f t="shared" si="9"/>
        <v>2</v>
      </c>
    </row>
    <row r="13" spans="2:26">
      <c r="B13" s="2" t="s">
        <v>207</v>
      </c>
      <c r="C13" s="5">
        <v>2</v>
      </c>
      <c r="D13" s="5"/>
      <c r="E13" s="29">
        <f t="shared" si="0"/>
        <v>2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2</v>
      </c>
      <c r="Y13" s="5">
        <f t="shared" si="8"/>
        <v>0</v>
      </c>
      <c r="Z13" s="29">
        <f t="shared" si="9"/>
        <v>2</v>
      </c>
    </row>
    <row r="14" spans="2:26">
      <c r="B14" s="2" t="s">
        <v>130</v>
      </c>
      <c r="C14" s="5"/>
      <c r="D14" s="5"/>
      <c r="E14" s="29">
        <f t="shared" si="0"/>
        <v>0</v>
      </c>
      <c r="F14" s="5"/>
      <c r="G14" s="5"/>
      <c r="H14" s="29">
        <f t="shared" si="1"/>
        <v>0</v>
      </c>
      <c r="I14" s="5"/>
      <c r="J14" s="5">
        <v>1</v>
      </c>
      <c r="K14" s="29">
        <f t="shared" si="2"/>
        <v>1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0</v>
      </c>
      <c r="Y14" s="5">
        <f t="shared" si="8"/>
        <v>1</v>
      </c>
      <c r="Z14" s="29">
        <f t="shared" si="9"/>
        <v>1</v>
      </c>
    </row>
    <row r="15" spans="2:26">
      <c r="B15" s="2" t="s">
        <v>52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/>
      <c r="M15" s="5"/>
      <c r="N15" s="29">
        <f t="shared" si="3"/>
        <v>0</v>
      </c>
      <c r="O15" s="5"/>
      <c r="P15" s="5">
        <v>1</v>
      </c>
      <c r="Q15" s="29">
        <f t="shared" si="4"/>
        <v>1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0</v>
      </c>
      <c r="Y15" s="5">
        <f t="shared" si="8"/>
        <v>1</v>
      </c>
      <c r="Z15" s="29">
        <f t="shared" si="9"/>
        <v>1</v>
      </c>
    </row>
    <row r="16" spans="2:26">
      <c r="B16" s="2" t="s">
        <v>221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/>
      <c r="M16" s="5"/>
      <c r="N16" s="29">
        <f t="shared" si="3"/>
        <v>0</v>
      </c>
      <c r="O16" s="5">
        <v>1</v>
      </c>
      <c r="P16" s="5"/>
      <c r="Q16" s="29">
        <f t="shared" si="4"/>
        <v>1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1</v>
      </c>
      <c r="Y16" s="5">
        <f t="shared" si="8"/>
        <v>0</v>
      </c>
      <c r="Z16" s="29">
        <f t="shared" si="9"/>
        <v>1</v>
      </c>
    </row>
    <row r="17" spans="2:26">
      <c r="B17" s="2" t="s">
        <v>27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>
        <v>1</v>
      </c>
      <c r="J17" s="5"/>
      <c r="K17" s="29">
        <f t="shared" si="2"/>
        <v>1</v>
      </c>
      <c r="L17" s="5"/>
      <c r="M17" s="5"/>
      <c r="N17" s="29">
        <f t="shared" si="3"/>
        <v>0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1</v>
      </c>
      <c r="Y17" s="5">
        <f t="shared" si="8"/>
        <v>0</v>
      </c>
      <c r="Z17" s="29">
        <f t="shared" si="9"/>
        <v>1</v>
      </c>
    </row>
    <row r="18" spans="2:26">
      <c r="B18" s="2" t="s">
        <v>105</v>
      </c>
      <c r="C18" s="5"/>
      <c r="D18" s="5"/>
      <c r="E18" s="29">
        <f t="shared" si="0"/>
        <v>0</v>
      </c>
      <c r="F18" s="5">
        <v>1</v>
      </c>
      <c r="G18" s="5"/>
      <c r="H18" s="29">
        <f t="shared" si="1"/>
        <v>1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1</v>
      </c>
      <c r="Y18" s="5">
        <f t="shared" si="8"/>
        <v>0</v>
      </c>
      <c r="Z18" s="29">
        <f t="shared" si="9"/>
        <v>1</v>
      </c>
    </row>
    <row r="19" spans="2:26">
      <c r="B19" s="2" t="s">
        <v>38</v>
      </c>
      <c r="C19" s="5">
        <v>1</v>
      </c>
      <c r="D19" s="5"/>
      <c r="E19" s="29">
        <f t="shared" si="0"/>
        <v>1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/>
      <c r="W19" s="29">
        <f t="shared" si="6"/>
        <v>0</v>
      </c>
      <c r="X19" s="5">
        <f t="shared" si="7"/>
        <v>1</v>
      </c>
      <c r="Y19" s="5">
        <f t="shared" si="8"/>
        <v>0</v>
      </c>
      <c r="Z19" s="29">
        <f t="shared" si="9"/>
        <v>1</v>
      </c>
    </row>
    <row r="20" spans="2:26">
      <c r="B20" s="2" t="s">
        <v>22</v>
      </c>
      <c r="C20" s="5">
        <v>1</v>
      </c>
      <c r="D20" s="5"/>
      <c r="E20" s="29">
        <f t="shared" si="0"/>
        <v>1</v>
      </c>
      <c r="F20" s="5"/>
      <c r="G20" s="5"/>
      <c r="H20" s="29">
        <f t="shared" si="1"/>
        <v>0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1</v>
      </c>
      <c r="Y20" s="5">
        <f t="shared" si="8"/>
        <v>0</v>
      </c>
      <c r="Z20" s="29">
        <f t="shared" si="9"/>
        <v>1</v>
      </c>
    </row>
    <row r="21" spans="2:26">
      <c r="B21" s="2" t="s">
        <v>153</v>
      </c>
      <c r="C21" s="5"/>
      <c r="D21" s="5"/>
      <c r="E21" s="29">
        <f t="shared" si="0"/>
        <v>0</v>
      </c>
      <c r="F21" s="5"/>
      <c r="G21" s="5">
        <v>1</v>
      </c>
      <c r="H21" s="29">
        <f t="shared" si="1"/>
        <v>1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/>
      <c r="P21" s="5"/>
      <c r="Q21" s="29">
        <f t="shared" si="4"/>
        <v>0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0</v>
      </c>
      <c r="Y21" s="5">
        <f t="shared" si="8"/>
        <v>1</v>
      </c>
      <c r="Z21" s="29">
        <f t="shared" si="9"/>
        <v>1</v>
      </c>
    </row>
    <row r="22" spans="2:26">
      <c r="B22" s="2"/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/>
      <c r="M22" s="5"/>
      <c r="N22" s="29">
        <f t="shared" si="3"/>
        <v>0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0</v>
      </c>
      <c r="Y22" s="5">
        <f t="shared" si="8"/>
        <v>0</v>
      </c>
      <c r="Z22" s="29">
        <f t="shared" si="9"/>
        <v>0</v>
      </c>
    </row>
    <row r="23" spans="2:26">
      <c r="B23" s="2"/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0</v>
      </c>
      <c r="Y23" s="5">
        <f t="shared" si="8"/>
        <v>0</v>
      </c>
      <c r="Z23" s="29">
        <f t="shared" si="9"/>
        <v>0</v>
      </c>
    </row>
    <row r="24" spans="2:26">
      <c r="B24" s="2"/>
      <c r="C24" s="5"/>
      <c r="D24" s="5"/>
      <c r="E24" s="29">
        <f t="shared" si="0"/>
        <v>0</v>
      </c>
      <c r="F24" s="5"/>
      <c r="G24" s="5"/>
      <c r="H24" s="29">
        <f t="shared" si="1"/>
        <v>0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0</v>
      </c>
      <c r="Y24" s="5">
        <f t="shared" si="8"/>
        <v>0</v>
      </c>
      <c r="Z24" s="29">
        <f t="shared" si="9"/>
        <v>0</v>
      </c>
    </row>
    <row r="25" spans="2:26">
      <c r="B25" s="2"/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0</v>
      </c>
      <c r="Y25" s="5">
        <f t="shared" si="8"/>
        <v>0</v>
      </c>
      <c r="Z25" s="29">
        <f t="shared" si="9"/>
        <v>0</v>
      </c>
    </row>
    <row r="26" spans="2:26">
      <c r="B26" s="2"/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0</v>
      </c>
      <c r="Y26" s="5">
        <f t="shared" si="8"/>
        <v>0</v>
      </c>
      <c r="Z26" s="29">
        <f t="shared" si="9"/>
        <v>0</v>
      </c>
    </row>
    <row r="27" spans="2:26">
      <c r="B27" s="2"/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0</v>
      </c>
      <c r="Y27" s="5">
        <f t="shared" si="8"/>
        <v>0</v>
      </c>
      <c r="Z27" s="29">
        <f t="shared" si="9"/>
        <v>0</v>
      </c>
    </row>
    <row r="28" spans="2:26">
      <c r="B28" s="2"/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0</v>
      </c>
      <c r="Y28" s="5">
        <f t="shared" si="8"/>
        <v>0</v>
      </c>
      <c r="Z28" s="29">
        <f t="shared" si="9"/>
        <v>0</v>
      </c>
    </row>
    <row r="29" spans="2:26">
      <c r="B29" s="2"/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0</v>
      </c>
      <c r="Y29" s="5">
        <f t="shared" si="8"/>
        <v>0</v>
      </c>
      <c r="Z29" s="29">
        <f t="shared" si="9"/>
        <v>0</v>
      </c>
    </row>
    <row r="30" spans="2:26">
      <c r="B30" s="2"/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0</v>
      </c>
      <c r="Y30" s="5">
        <f t="shared" si="8"/>
        <v>0</v>
      </c>
      <c r="Z30" s="29">
        <f t="shared" si="9"/>
        <v>0</v>
      </c>
    </row>
    <row r="31" spans="2:26">
      <c r="B31" s="2"/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0</v>
      </c>
      <c r="Y31" s="5">
        <f t="shared" si="8"/>
        <v>0</v>
      </c>
      <c r="Z31" s="29">
        <f t="shared" si="9"/>
        <v>0</v>
      </c>
    </row>
    <row r="32" spans="2:26">
      <c r="B32" s="2"/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0</v>
      </c>
      <c r="Y32" s="5">
        <f t="shared" si="8"/>
        <v>0</v>
      </c>
      <c r="Z32" s="29">
        <f t="shared" si="9"/>
        <v>0</v>
      </c>
    </row>
    <row r="33" spans="2:26">
      <c r="B33" s="2"/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0</v>
      </c>
      <c r="Y33" s="5">
        <f t="shared" si="8"/>
        <v>0</v>
      </c>
      <c r="Z33" s="29">
        <f t="shared" si="9"/>
        <v>0</v>
      </c>
    </row>
    <row r="34" spans="2:26">
      <c r="B34" s="2"/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0</v>
      </c>
      <c r="Y34" s="5">
        <f t="shared" si="8"/>
        <v>0</v>
      </c>
      <c r="Z34" s="29">
        <f t="shared" si="9"/>
        <v>0</v>
      </c>
    </row>
    <row r="35" spans="2:26">
      <c r="B35" s="2"/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0</v>
      </c>
      <c r="Y35" s="5">
        <f t="shared" si="8"/>
        <v>0</v>
      </c>
      <c r="Z35" s="29">
        <f t="shared" si="9"/>
        <v>0</v>
      </c>
    </row>
    <row r="36" spans="2:26">
      <c r="B36" s="2"/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0</v>
      </c>
      <c r="Y36" s="5">
        <f t="shared" si="8"/>
        <v>0</v>
      </c>
      <c r="Z36" s="29">
        <f t="shared" si="9"/>
        <v>0</v>
      </c>
    </row>
    <row r="37" spans="2:26">
      <c r="B37" s="2"/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/>
      <c r="P37" s="5"/>
      <c r="Q37" s="29">
        <f t="shared" si="4"/>
        <v>0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0</v>
      </c>
      <c r="Y37" s="5">
        <f t="shared" si="8"/>
        <v>0</v>
      </c>
      <c r="Z37" s="29">
        <f t="shared" si="9"/>
        <v>0</v>
      </c>
    </row>
    <row r="38" spans="2:26">
      <c r="B38" s="2"/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0</v>
      </c>
      <c r="Y38" s="5">
        <f t="shared" si="8"/>
        <v>0</v>
      </c>
      <c r="Z38" s="29">
        <f t="shared" si="9"/>
        <v>0</v>
      </c>
    </row>
    <row r="39" spans="2:26">
      <c r="B39" s="2"/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/>
      <c r="K39" s="29">
        <f t="shared" si="2"/>
        <v>0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0</v>
      </c>
      <c r="Y39" s="5">
        <f t="shared" si="8"/>
        <v>0</v>
      </c>
      <c r="Z39" s="29">
        <f t="shared" si="9"/>
        <v>0</v>
      </c>
    </row>
    <row r="40" spans="2:26">
      <c r="B40" s="2"/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0</v>
      </c>
      <c r="Y40" s="5">
        <f t="shared" si="8"/>
        <v>0</v>
      </c>
      <c r="Z40" s="29">
        <f t="shared" si="9"/>
        <v>0</v>
      </c>
    </row>
    <row r="41" spans="2:26">
      <c r="B41" s="2"/>
      <c r="C41" s="5"/>
      <c r="D41" s="5"/>
      <c r="E41" s="29">
        <f t="shared" ref="E41:E72" si="10">C41+D41</f>
        <v>0</v>
      </c>
      <c r="F41" s="5"/>
      <c r="G41" s="5"/>
      <c r="H41" s="29">
        <f t="shared" ref="H41:H72" si="11">F41+G41</f>
        <v>0</v>
      </c>
      <c r="I41" s="5"/>
      <c r="J41" s="5"/>
      <c r="K41" s="29">
        <f t="shared" ref="K41:K72" si="12">I41+J41</f>
        <v>0</v>
      </c>
      <c r="L41" s="5"/>
      <c r="M41" s="5"/>
      <c r="N41" s="29">
        <f t="shared" ref="N41:N72" si="13">L41+M41</f>
        <v>0</v>
      </c>
      <c r="O41" s="5"/>
      <c r="P41" s="5"/>
      <c r="Q41" s="29">
        <f t="shared" ref="Q41:Q72" si="14">O41+P41</f>
        <v>0</v>
      </c>
      <c r="R41" s="5"/>
      <c r="S41" s="5"/>
      <c r="T41" s="29">
        <f t="shared" ref="T41:T72" si="15">R41+S41</f>
        <v>0</v>
      </c>
      <c r="U41" s="5"/>
      <c r="V41" s="5"/>
      <c r="W41" s="29">
        <f t="shared" ref="W41:W72" si="16">U41+V41</f>
        <v>0</v>
      </c>
      <c r="X41" s="5">
        <f t="shared" ref="X41:X71" si="17">C41+F41+I41+L41+O41+R41+U41</f>
        <v>0</v>
      </c>
      <c r="Y41" s="5">
        <f t="shared" ref="Y41:Y71" si="18">D41+G41+J41+M41+P41+S41+V41</f>
        <v>0</v>
      </c>
      <c r="Z41" s="29">
        <f t="shared" ref="Z41:Z72" si="19">X41+Y41</f>
        <v>0</v>
      </c>
    </row>
    <row r="42" spans="2:26">
      <c r="B42" s="2"/>
      <c r="C42" s="5"/>
      <c r="D42" s="5"/>
      <c r="E42" s="29">
        <f t="shared" si="10"/>
        <v>0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/>
      <c r="M42" s="5"/>
      <c r="N42" s="29">
        <f t="shared" si="13"/>
        <v>0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0</v>
      </c>
      <c r="Y42" s="5">
        <f t="shared" si="18"/>
        <v>0</v>
      </c>
      <c r="Z42" s="29">
        <f t="shared" si="19"/>
        <v>0</v>
      </c>
    </row>
    <row r="43" spans="2:26">
      <c r="B43" s="2"/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/>
      <c r="S43" s="5"/>
      <c r="T43" s="29">
        <f t="shared" si="15"/>
        <v>0</v>
      </c>
      <c r="U43" s="5"/>
      <c r="V43" s="5"/>
      <c r="W43" s="29">
        <f t="shared" si="16"/>
        <v>0</v>
      </c>
      <c r="X43" s="5">
        <f t="shared" si="17"/>
        <v>0</v>
      </c>
      <c r="Y43" s="5">
        <f t="shared" si="18"/>
        <v>0</v>
      </c>
      <c r="Z43" s="29">
        <f t="shared" si="19"/>
        <v>0</v>
      </c>
    </row>
    <row r="44" spans="2:26">
      <c r="B44" s="2"/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/>
      <c r="M44" s="5"/>
      <c r="N44" s="29">
        <f t="shared" si="13"/>
        <v>0</v>
      </c>
      <c r="O44" s="5"/>
      <c r="P44" s="5"/>
      <c r="Q44" s="29">
        <f t="shared" si="14"/>
        <v>0</v>
      </c>
      <c r="R44" s="5"/>
      <c r="S44" s="5"/>
      <c r="T44" s="29">
        <f t="shared" si="15"/>
        <v>0</v>
      </c>
      <c r="U44" s="5"/>
      <c r="V44" s="5"/>
      <c r="W44" s="29">
        <f t="shared" si="16"/>
        <v>0</v>
      </c>
      <c r="X44" s="5">
        <f t="shared" si="17"/>
        <v>0</v>
      </c>
      <c r="Y44" s="5">
        <f t="shared" si="18"/>
        <v>0</v>
      </c>
      <c r="Z44" s="29">
        <f t="shared" si="19"/>
        <v>0</v>
      </c>
    </row>
    <row r="45" spans="2:26">
      <c r="B45" s="2"/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/>
      <c r="J45" s="5"/>
      <c r="K45" s="29">
        <f t="shared" si="12"/>
        <v>0</v>
      </c>
      <c r="L45" s="5"/>
      <c r="M45" s="5"/>
      <c r="N45" s="29">
        <f t="shared" si="13"/>
        <v>0</v>
      </c>
      <c r="O45" s="5"/>
      <c r="P45" s="5"/>
      <c r="Q45" s="29">
        <f t="shared" si="14"/>
        <v>0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0</v>
      </c>
      <c r="Y45" s="5">
        <f t="shared" si="18"/>
        <v>0</v>
      </c>
      <c r="Z45" s="29">
        <f t="shared" si="19"/>
        <v>0</v>
      </c>
    </row>
    <row r="46" spans="2:26">
      <c r="B46" s="2"/>
      <c r="C46" s="5"/>
      <c r="D46" s="5"/>
      <c r="E46" s="29">
        <f t="shared" si="10"/>
        <v>0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0</v>
      </c>
      <c r="Y46" s="5">
        <f t="shared" si="18"/>
        <v>0</v>
      </c>
      <c r="Z46" s="29">
        <f t="shared" si="19"/>
        <v>0</v>
      </c>
    </row>
    <row r="47" spans="2:26">
      <c r="B47" s="2"/>
      <c r="C47" s="5"/>
      <c r="D47" s="5"/>
      <c r="E47" s="29">
        <f t="shared" si="10"/>
        <v>0</v>
      </c>
      <c r="F47" s="5"/>
      <c r="G47" s="5"/>
      <c r="H47" s="29">
        <f t="shared" si="11"/>
        <v>0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0</v>
      </c>
      <c r="Y47" s="5">
        <f t="shared" si="18"/>
        <v>0</v>
      </c>
      <c r="Z47" s="29">
        <f t="shared" si="19"/>
        <v>0</v>
      </c>
    </row>
    <row r="48" spans="2:26">
      <c r="B48" s="2"/>
      <c r="C48" s="5"/>
      <c r="D48" s="5"/>
      <c r="E48" s="29">
        <f t="shared" si="10"/>
        <v>0</v>
      </c>
      <c r="F48" s="5"/>
      <c r="G48" s="5"/>
      <c r="H48" s="29">
        <f t="shared" si="11"/>
        <v>0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0</v>
      </c>
      <c r="Y48" s="5">
        <f t="shared" si="18"/>
        <v>0</v>
      </c>
      <c r="Z48" s="29">
        <f t="shared" si="19"/>
        <v>0</v>
      </c>
    </row>
    <row r="49" spans="2:26">
      <c r="B49" s="2"/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/>
      <c r="M49" s="5"/>
      <c r="N49" s="29">
        <f t="shared" si="13"/>
        <v>0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0</v>
      </c>
      <c r="Y49" s="5">
        <f t="shared" si="18"/>
        <v>0</v>
      </c>
      <c r="Z49" s="29">
        <f t="shared" si="19"/>
        <v>0</v>
      </c>
    </row>
    <row r="50" spans="2:26">
      <c r="B50" s="2"/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/>
      <c r="P50" s="5"/>
      <c r="Q50" s="29">
        <f t="shared" si="14"/>
        <v>0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0</v>
      </c>
      <c r="Y50" s="5">
        <f t="shared" si="18"/>
        <v>0</v>
      </c>
      <c r="Z50" s="29">
        <f t="shared" si="19"/>
        <v>0</v>
      </c>
    </row>
    <row r="51" spans="2:26">
      <c r="B51" s="2"/>
      <c r="C51" s="5"/>
      <c r="D51" s="5"/>
      <c r="E51" s="29">
        <f t="shared" si="10"/>
        <v>0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0</v>
      </c>
      <c r="Y51" s="5">
        <f t="shared" si="18"/>
        <v>0</v>
      </c>
      <c r="Z51" s="29">
        <f t="shared" si="19"/>
        <v>0</v>
      </c>
    </row>
    <row r="52" spans="2:26">
      <c r="B52" s="2"/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/>
      <c r="M52" s="5"/>
      <c r="N52" s="29">
        <f t="shared" si="13"/>
        <v>0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0</v>
      </c>
      <c r="Y52" s="5">
        <f t="shared" si="18"/>
        <v>0</v>
      </c>
      <c r="Z52" s="29">
        <f t="shared" si="19"/>
        <v>0</v>
      </c>
    </row>
    <row r="53" spans="2:26">
      <c r="B53" s="2"/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/>
      <c r="M53" s="5"/>
      <c r="N53" s="29">
        <f t="shared" si="13"/>
        <v>0</v>
      </c>
      <c r="O53" s="5"/>
      <c r="P53" s="5"/>
      <c r="Q53" s="29">
        <f t="shared" si="14"/>
        <v>0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0</v>
      </c>
      <c r="Y53" s="5">
        <f t="shared" si="18"/>
        <v>0</v>
      </c>
      <c r="Z53" s="29">
        <f t="shared" si="19"/>
        <v>0</v>
      </c>
    </row>
    <row r="54" spans="2:26">
      <c r="B54" s="2"/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/>
      <c r="S54" s="5"/>
      <c r="T54" s="29">
        <f t="shared" si="15"/>
        <v>0</v>
      </c>
      <c r="U54" s="5"/>
      <c r="V54" s="5"/>
      <c r="W54" s="29">
        <f t="shared" si="16"/>
        <v>0</v>
      </c>
      <c r="X54" s="5">
        <f t="shared" si="17"/>
        <v>0</v>
      </c>
      <c r="Y54" s="5">
        <f t="shared" si="18"/>
        <v>0</v>
      </c>
      <c r="Z54" s="29">
        <f t="shared" si="19"/>
        <v>0</v>
      </c>
    </row>
    <row r="55" spans="2:26">
      <c r="B55" s="2"/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/>
      <c r="P55" s="5"/>
      <c r="Q55" s="29">
        <f t="shared" si="14"/>
        <v>0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0</v>
      </c>
      <c r="Y55" s="5">
        <f t="shared" si="18"/>
        <v>0</v>
      </c>
      <c r="Z55" s="29">
        <f t="shared" si="19"/>
        <v>0</v>
      </c>
    </row>
    <row r="56" spans="2:26">
      <c r="B56" s="2"/>
      <c r="C56" s="5"/>
      <c r="D56" s="5"/>
      <c r="E56" s="29">
        <f t="shared" si="10"/>
        <v>0</v>
      </c>
      <c r="F56" s="5"/>
      <c r="G56" s="5"/>
      <c r="H56" s="29">
        <f t="shared" si="11"/>
        <v>0</v>
      </c>
      <c r="I56" s="5"/>
      <c r="J56" s="5"/>
      <c r="K56" s="29">
        <f t="shared" si="12"/>
        <v>0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0</v>
      </c>
      <c r="Y56" s="5">
        <f t="shared" si="18"/>
        <v>0</v>
      </c>
      <c r="Z56" s="29">
        <f t="shared" si="19"/>
        <v>0</v>
      </c>
    </row>
    <row r="57" spans="2:26">
      <c r="B57" s="2"/>
      <c r="C57" s="5"/>
      <c r="D57" s="5"/>
      <c r="E57" s="29">
        <f t="shared" si="10"/>
        <v>0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/>
      <c r="P57" s="5"/>
      <c r="Q57" s="29">
        <f t="shared" si="14"/>
        <v>0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0</v>
      </c>
      <c r="Y57" s="5">
        <f t="shared" si="18"/>
        <v>0</v>
      </c>
      <c r="Z57" s="29">
        <f t="shared" si="19"/>
        <v>0</v>
      </c>
    </row>
    <row r="58" spans="2:26">
      <c r="B58" s="2"/>
      <c r="C58" s="5"/>
      <c r="D58" s="5"/>
      <c r="E58" s="29">
        <f t="shared" si="10"/>
        <v>0</v>
      </c>
      <c r="F58" s="5"/>
      <c r="G58" s="5"/>
      <c r="H58" s="29">
        <f t="shared" si="11"/>
        <v>0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/>
      <c r="P58" s="5"/>
      <c r="Q58" s="29">
        <f t="shared" si="14"/>
        <v>0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0</v>
      </c>
      <c r="Y58" s="5">
        <f t="shared" si="18"/>
        <v>0</v>
      </c>
      <c r="Z58" s="29">
        <f t="shared" si="19"/>
        <v>0</v>
      </c>
    </row>
    <row r="59" spans="2:26">
      <c r="B59" s="2"/>
      <c r="C59" s="5"/>
      <c r="D59" s="5"/>
      <c r="E59" s="29">
        <f t="shared" si="10"/>
        <v>0</v>
      </c>
      <c r="F59" s="5"/>
      <c r="G59" s="5"/>
      <c r="H59" s="29">
        <f t="shared" si="11"/>
        <v>0</v>
      </c>
      <c r="I59" s="5"/>
      <c r="J59" s="5"/>
      <c r="K59" s="29">
        <f t="shared" si="12"/>
        <v>0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0</v>
      </c>
      <c r="Y59" s="5">
        <f t="shared" si="18"/>
        <v>0</v>
      </c>
      <c r="Z59" s="29">
        <f t="shared" si="19"/>
        <v>0</v>
      </c>
    </row>
    <row r="60" spans="2:26">
      <c r="B60" s="2"/>
      <c r="C60" s="5"/>
      <c r="D60" s="5"/>
      <c r="E60" s="29">
        <f t="shared" si="10"/>
        <v>0</v>
      </c>
      <c r="F60" s="5"/>
      <c r="G60" s="5"/>
      <c r="H60" s="29">
        <f t="shared" si="11"/>
        <v>0</v>
      </c>
      <c r="I60" s="5"/>
      <c r="J60" s="5"/>
      <c r="K60" s="29">
        <f t="shared" si="12"/>
        <v>0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0</v>
      </c>
      <c r="Y60" s="5">
        <f t="shared" si="18"/>
        <v>0</v>
      </c>
      <c r="Z60" s="29">
        <f t="shared" si="19"/>
        <v>0</v>
      </c>
    </row>
    <row r="61" spans="2:26">
      <c r="B61" s="2"/>
      <c r="C61" s="5"/>
      <c r="D61" s="5"/>
      <c r="E61" s="29">
        <f t="shared" si="10"/>
        <v>0</v>
      </c>
      <c r="F61" s="5"/>
      <c r="G61" s="5"/>
      <c r="H61" s="29">
        <f t="shared" si="11"/>
        <v>0</v>
      </c>
      <c r="I61" s="5"/>
      <c r="J61" s="5"/>
      <c r="K61" s="29">
        <f t="shared" si="12"/>
        <v>0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0</v>
      </c>
      <c r="Y61" s="5">
        <f t="shared" si="18"/>
        <v>0</v>
      </c>
      <c r="Z61" s="29">
        <f t="shared" si="19"/>
        <v>0</v>
      </c>
    </row>
    <row r="62" spans="2:26">
      <c r="B62" s="2"/>
      <c r="C62" s="5"/>
      <c r="D62" s="5"/>
      <c r="E62" s="29">
        <f t="shared" si="10"/>
        <v>0</v>
      </c>
      <c r="F62" s="5"/>
      <c r="G62" s="5"/>
      <c r="H62" s="29">
        <f t="shared" si="11"/>
        <v>0</v>
      </c>
      <c r="I62" s="5"/>
      <c r="J62" s="5"/>
      <c r="K62" s="29">
        <f t="shared" si="12"/>
        <v>0</v>
      </c>
      <c r="L62" s="5"/>
      <c r="M62" s="5"/>
      <c r="N62" s="29">
        <f t="shared" si="13"/>
        <v>0</v>
      </c>
      <c r="O62" s="5"/>
      <c r="P62" s="5"/>
      <c r="Q62" s="29">
        <f t="shared" si="14"/>
        <v>0</v>
      </c>
      <c r="R62" s="5"/>
      <c r="S62" s="5"/>
      <c r="T62" s="29">
        <f t="shared" si="15"/>
        <v>0</v>
      </c>
      <c r="U62" s="5"/>
      <c r="V62" s="5"/>
      <c r="W62" s="29">
        <f t="shared" si="16"/>
        <v>0</v>
      </c>
      <c r="X62" s="5">
        <f t="shared" si="17"/>
        <v>0</v>
      </c>
      <c r="Y62" s="5">
        <f t="shared" si="18"/>
        <v>0</v>
      </c>
      <c r="Z62" s="29">
        <f t="shared" si="19"/>
        <v>0</v>
      </c>
    </row>
    <row r="63" spans="2:26">
      <c r="B63" s="2"/>
      <c r="C63" s="5"/>
      <c r="D63" s="5"/>
      <c r="E63" s="29">
        <f t="shared" si="10"/>
        <v>0</v>
      </c>
      <c r="F63" s="5"/>
      <c r="G63" s="5"/>
      <c r="H63" s="29">
        <f t="shared" si="11"/>
        <v>0</v>
      </c>
      <c r="I63" s="5"/>
      <c r="J63" s="5"/>
      <c r="K63" s="29">
        <f t="shared" si="12"/>
        <v>0</v>
      </c>
      <c r="L63" s="5"/>
      <c r="M63" s="5"/>
      <c r="N63" s="29">
        <f t="shared" si="13"/>
        <v>0</v>
      </c>
      <c r="O63" s="5"/>
      <c r="P63" s="5"/>
      <c r="Q63" s="29">
        <f t="shared" si="14"/>
        <v>0</v>
      </c>
      <c r="R63" s="5"/>
      <c r="S63" s="5"/>
      <c r="T63" s="29">
        <f t="shared" si="15"/>
        <v>0</v>
      </c>
      <c r="U63" s="5"/>
      <c r="V63" s="5"/>
      <c r="W63" s="29">
        <f t="shared" si="16"/>
        <v>0</v>
      </c>
      <c r="X63" s="5">
        <f t="shared" si="17"/>
        <v>0</v>
      </c>
      <c r="Y63" s="5">
        <f t="shared" si="18"/>
        <v>0</v>
      </c>
      <c r="Z63" s="29">
        <f t="shared" si="19"/>
        <v>0</v>
      </c>
    </row>
    <row r="64" spans="2:26">
      <c r="B64" s="2"/>
      <c r="C64" s="5"/>
      <c r="D64" s="5"/>
      <c r="E64" s="29">
        <f t="shared" si="10"/>
        <v>0</v>
      </c>
      <c r="F64" s="5"/>
      <c r="G64" s="5"/>
      <c r="H64" s="29">
        <f t="shared" si="11"/>
        <v>0</v>
      </c>
      <c r="I64" s="5"/>
      <c r="J64" s="5"/>
      <c r="K64" s="29">
        <f t="shared" si="12"/>
        <v>0</v>
      </c>
      <c r="L64" s="5"/>
      <c r="M64" s="5"/>
      <c r="N64" s="29">
        <f t="shared" si="13"/>
        <v>0</v>
      </c>
      <c r="O64" s="5"/>
      <c r="P64" s="5"/>
      <c r="Q64" s="29">
        <f t="shared" si="14"/>
        <v>0</v>
      </c>
      <c r="R64" s="5"/>
      <c r="S64" s="5"/>
      <c r="T64" s="29">
        <f t="shared" si="15"/>
        <v>0</v>
      </c>
      <c r="U64" s="5"/>
      <c r="V64" s="5"/>
      <c r="W64" s="29">
        <f t="shared" si="16"/>
        <v>0</v>
      </c>
      <c r="X64" s="5">
        <f t="shared" si="17"/>
        <v>0</v>
      </c>
      <c r="Y64" s="5">
        <f t="shared" si="18"/>
        <v>0</v>
      </c>
      <c r="Z64" s="29">
        <f t="shared" si="19"/>
        <v>0</v>
      </c>
    </row>
    <row r="65" spans="2:26">
      <c r="B65" s="2"/>
      <c r="C65" s="5"/>
      <c r="D65" s="5"/>
      <c r="E65" s="29">
        <f t="shared" si="10"/>
        <v>0</v>
      </c>
      <c r="F65" s="5"/>
      <c r="G65" s="5"/>
      <c r="H65" s="29">
        <f t="shared" si="11"/>
        <v>0</v>
      </c>
      <c r="I65" s="5"/>
      <c r="J65" s="5"/>
      <c r="K65" s="29">
        <f t="shared" si="12"/>
        <v>0</v>
      </c>
      <c r="L65" s="5"/>
      <c r="M65" s="5"/>
      <c r="N65" s="29">
        <f t="shared" si="13"/>
        <v>0</v>
      </c>
      <c r="O65" s="5"/>
      <c r="P65" s="5"/>
      <c r="Q65" s="29">
        <f t="shared" si="14"/>
        <v>0</v>
      </c>
      <c r="R65" s="5"/>
      <c r="S65" s="5"/>
      <c r="T65" s="29">
        <f t="shared" si="15"/>
        <v>0</v>
      </c>
      <c r="U65" s="5"/>
      <c r="V65" s="5"/>
      <c r="W65" s="29">
        <f t="shared" si="16"/>
        <v>0</v>
      </c>
      <c r="X65" s="5">
        <f t="shared" si="17"/>
        <v>0</v>
      </c>
      <c r="Y65" s="5">
        <f t="shared" si="18"/>
        <v>0</v>
      </c>
      <c r="Z65" s="29">
        <f t="shared" si="19"/>
        <v>0</v>
      </c>
    </row>
    <row r="66" spans="2:26">
      <c r="B66" s="2"/>
      <c r="C66" s="5"/>
      <c r="D66" s="5"/>
      <c r="E66" s="29">
        <f t="shared" si="10"/>
        <v>0</v>
      </c>
      <c r="F66" s="5"/>
      <c r="G66" s="5"/>
      <c r="H66" s="29">
        <f t="shared" si="11"/>
        <v>0</v>
      </c>
      <c r="I66" s="5"/>
      <c r="J66" s="5"/>
      <c r="K66" s="29">
        <f t="shared" si="12"/>
        <v>0</v>
      </c>
      <c r="L66" s="5"/>
      <c r="M66" s="5"/>
      <c r="N66" s="29">
        <f t="shared" si="13"/>
        <v>0</v>
      </c>
      <c r="O66" s="5"/>
      <c r="P66" s="5"/>
      <c r="Q66" s="29">
        <f t="shared" si="14"/>
        <v>0</v>
      </c>
      <c r="R66" s="5"/>
      <c r="S66" s="5"/>
      <c r="T66" s="29">
        <f t="shared" si="15"/>
        <v>0</v>
      </c>
      <c r="U66" s="5"/>
      <c r="V66" s="5"/>
      <c r="W66" s="29">
        <f t="shared" si="16"/>
        <v>0</v>
      </c>
      <c r="X66" s="5">
        <f t="shared" si="17"/>
        <v>0</v>
      </c>
      <c r="Y66" s="5">
        <f t="shared" si="18"/>
        <v>0</v>
      </c>
      <c r="Z66" s="29">
        <f t="shared" si="19"/>
        <v>0</v>
      </c>
    </row>
    <row r="67" spans="2:26">
      <c r="B67" s="2"/>
      <c r="C67" s="5"/>
      <c r="D67" s="5"/>
      <c r="E67" s="29">
        <f t="shared" si="10"/>
        <v>0</v>
      </c>
      <c r="F67" s="5"/>
      <c r="G67" s="5"/>
      <c r="H67" s="29">
        <f t="shared" si="11"/>
        <v>0</v>
      </c>
      <c r="I67" s="5"/>
      <c r="J67" s="5"/>
      <c r="K67" s="29">
        <f t="shared" si="12"/>
        <v>0</v>
      </c>
      <c r="L67" s="5"/>
      <c r="M67" s="5"/>
      <c r="N67" s="29">
        <f t="shared" si="13"/>
        <v>0</v>
      </c>
      <c r="O67" s="5"/>
      <c r="P67" s="5"/>
      <c r="Q67" s="29">
        <f t="shared" si="14"/>
        <v>0</v>
      </c>
      <c r="R67" s="5"/>
      <c r="S67" s="5"/>
      <c r="T67" s="29">
        <f t="shared" si="15"/>
        <v>0</v>
      </c>
      <c r="U67" s="5"/>
      <c r="V67" s="5"/>
      <c r="W67" s="29">
        <f t="shared" si="16"/>
        <v>0</v>
      </c>
      <c r="X67" s="5">
        <f t="shared" si="17"/>
        <v>0</v>
      </c>
      <c r="Y67" s="5">
        <f t="shared" si="18"/>
        <v>0</v>
      </c>
      <c r="Z67" s="29">
        <f t="shared" si="19"/>
        <v>0</v>
      </c>
    </row>
    <row r="68" spans="2:26">
      <c r="B68" s="2"/>
      <c r="C68" s="5"/>
      <c r="D68" s="5"/>
      <c r="E68" s="29">
        <f t="shared" si="10"/>
        <v>0</v>
      </c>
      <c r="F68" s="5"/>
      <c r="G68" s="5"/>
      <c r="H68" s="29">
        <f t="shared" si="11"/>
        <v>0</v>
      </c>
      <c r="I68" s="5"/>
      <c r="J68" s="5"/>
      <c r="K68" s="29">
        <f t="shared" si="12"/>
        <v>0</v>
      </c>
      <c r="L68" s="5"/>
      <c r="M68" s="5"/>
      <c r="N68" s="29">
        <f t="shared" si="13"/>
        <v>0</v>
      </c>
      <c r="O68" s="5"/>
      <c r="P68" s="5"/>
      <c r="Q68" s="29">
        <f t="shared" si="14"/>
        <v>0</v>
      </c>
      <c r="R68" s="5"/>
      <c r="S68" s="5"/>
      <c r="T68" s="29">
        <f t="shared" si="15"/>
        <v>0</v>
      </c>
      <c r="U68" s="5"/>
      <c r="V68" s="5"/>
      <c r="W68" s="29">
        <f t="shared" si="16"/>
        <v>0</v>
      </c>
      <c r="X68" s="5">
        <f t="shared" si="17"/>
        <v>0</v>
      </c>
      <c r="Y68" s="5">
        <f t="shared" si="18"/>
        <v>0</v>
      </c>
      <c r="Z68" s="29">
        <f t="shared" si="19"/>
        <v>0</v>
      </c>
    </row>
    <row r="69" spans="2:26">
      <c r="B69" s="2"/>
      <c r="C69" s="5"/>
      <c r="D69" s="5"/>
      <c r="E69" s="29">
        <f t="shared" si="10"/>
        <v>0</v>
      </c>
      <c r="F69" s="5"/>
      <c r="G69" s="5"/>
      <c r="H69" s="29">
        <f t="shared" si="11"/>
        <v>0</v>
      </c>
      <c r="I69" s="5"/>
      <c r="J69" s="5"/>
      <c r="K69" s="29">
        <f t="shared" si="12"/>
        <v>0</v>
      </c>
      <c r="L69" s="5"/>
      <c r="M69" s="5"/>
      <c r="N69" s="29">
        <f t="shared" si="13"/>
        <v>0</v>
      </c>
      <c r="O69" s="5"/>
      <c r="P69" s="5"/>
      <c r="Q69" s="29">
        <f t="shared" si="14"/>
        <v>0</v>
      </c>
      <c r="R69" s="5"/>
      <c r="S69" s="5"/>
      <c r="T69" s="29">
        <f t="shared" si="15"/>
        <v>0</v>
      </c>
      <c r="U69" s="5"/>
      <c r="V69" s="5"/>
      <c r="W69" s="29">
        <f t="shared" si="16"/>
        <v>0</v>
      </c>
      <c r="X69" s="5">
        <f t="shared" si="17"/>
        <v>0</v>
      </c>
      <c r="Y69" s="5">
        <f t="shared" si="18"/>
        <v>0</v>
      </c>
      <c r="Z69" s="29">
        <f t="shared" si="19"/>
        <v>0</v>
      </c>
    </row>
    <row r="70" spans="2:26">
      <c r="B70" s="2"/>
      <c r="C70" s="5"/>
      <c r="D70" s="5"/>
      <c r="E70" s="29">
        <f t="shared" si="10"/>
        <v>0</v>
      </c>
      <c r="F70" s="5"/>
      <c r="G70" s="5"/>
      <c r="H70" s="29">
        <f t="shared" si="11"/>
        <v>0</v>
      </c>
      <c r="I70" s="5"/>
      <c r="J70" s="5"/>
      <c r="K70" s="29">
        <f t="shared" si="12"/>
        <v>0</v>
      </c>
      <c r="L70" s="5"/>
      <c r="M70" s="5"/>
      <c r="N70" s="29">
        <f t="shared" si="13"/>
        <v>0</v>
      </c>
      <c r="O70" s="5"/>
      <c r="P70" s="5"/>
      <c r="Q70" s="29">
        <f t="shared" si="14"/>
        <v>0</v>
      </c>
      <c r="R70" s="5"/>
      <c r="S70" s="5"/>
      <c r="T70" s="29">
        <f t="shared" si="15"/>
        <v>0</v>
      </c>
      <c r="U70" s="5"/>
      <c r="V70" s="5"/>
      <c r="W70" s="29">
        <f t="shared" si="16"/>
        <v>0</v>
      </c>
      <c r="X70" s="5">
        <f t="shared" si="17"/>
        <v>0</v>
      </c>
      <c r="Y70" s="5">
        <f t="shared" si="18"/>
        <v>0</v>
      </c>
      <c r="Z70" s="29">
        <f t="shared" si="19"/>
        <v>0</v>
      </c>
    </row>
    <row r="71" spans="2:26">
      <c r="B71" s="2"/>
      <c r="C71" s="5"/>
      <c r="D71" s="5"/>
      <c r="E71" s="29">
        <f t="shared" si="10"/>
        <v>0</v>
      </c>
      <c r="F71" s="5"/>
      <c r="G71" s="5"/>
      <c r="H71" s="29">
        <f t="shared" si="11"/>
        <v>0</v>
      </c>
      <c r="I71" s="5"/>
      <c r="J71" s="5"/>
      <c r="K71" s="29">
        <f t="shared" si="12"/>
        <v>0</v>
      </c>
      <c r="L71" s="5"/>
      <c r="M71" s="5"/>
      <c r="N71" s="29">
        <f t="shared" si="13"/>
        <v>0</v>
      </c>
      <c r="O71" s="5"/>
      <c r="P71" s="5"/>
      <c r="Q71" s="29">
        <f t="shared" si="14"/>
        <v>0</v>
      </c>
      <c r="R71" s="5"/>
      <c r="S71" s="5"/>
      <c r="T71" s="29">
        <f t="shared" si="15"/>
        <v>0</v>
      </c>
      <c r="U71" s="5"/>
      <c r="V71" s="5"/>
      <c r="W71" s="29">
        <f t="shared" si="16"/>
        <v>0</v>
      </c>
      <c r="X71" s="5">
        <f t="shared" si="17"/>
        <v>0</v>
      </c>
      <c r="Y71" s="5">
        <f t="shared" si="18"/>
        <v>0</v>
      </c>
      <c r="Z71" s="29">
        <f t="shared" si="19"/>
        <v>0</v>
      </c>
    </row>
    <row r="72" spans="2:26">
      <c r="E72" s="25"/>
      <c r="H72" s="25"/>
      <c r="K72" s="25"/>
      <c r="N72" s="25"/>
      <c r="Q72" s="25"/>
      <c r="T72" s="25"/>
      <c r="W72" s="25"/>
      <c r="Z72" s="25"/>
    </row>
    <row r="73" spans="2:26">
      <c r="B73" s="2" t="s">
        <v>149</v>
      </c>
      <c r="C73" s="5">
        <f>SUM(C9:C71)</f>
        <v>7</v>
      </c>
      <c r="D73" s="5">
        <f t="shared" ref="D73:Z73" si="20">SUM(D9:D71)</f>
        <v>0</v>
      </c>
      <c r="E73" s="29">
        <f t="shared" si="20"/>
        <v>7</v>
      </c>
      <c r="F73" s="5">
        <f t="shared" si="20"/>
        <v>5</v>
      </c>
      <c r="G73" s="5">
        <f t="shared" si="20"/>
        <v>2</v>
      </c>
      <c r="H73" s="29">
        <f t="shared" si="20"/>
        <v>7</v>
      </c>
      <c r="I73" s="5">
        <f t="shared" si="20"/>
        <v>6</v>
      </c>
      <c r="J73" s="5">
        <f t="shared" si="20"/>
        <v>1</v>
      </c>
      <c r="K73" s="29">
        <f t="shared" si="20"/>
        <v>7</v>
      </c>
      <c r="L73" s="5">
        <f t="shared" si="20"/>
        <v>0</v>
      </c>
      <c r="M73" s="5">
        <f t="shared" si="20"/>
        <v>0</v>
      </c>
      <c r="N73" s="29">
        <f t="shared" si="20"/>
        <v>0</v>
      </c>
      <c r="O73" s="5">
        <f t="shared" si="20"/>
        <v>2</v>
      </c>
      <c r="P73" s="5">
        <f t="shared" si="20"/>
        <v>2</v>
      </c>
      <c r="Q73" s="29">
        <f t="shared" si="20"/>
        <v>4</v>
      </c>
      <c r="R73" s="5">
        <f t="shared" si="20"/>
        <v>0</v>
      </c>
      <c r="S73" s="5">
        <f t="shared" si="20"/>
        <v>0</v>
      </c>
      <c r="T73" s="29">
        <f t="shared" si="20"/>
        <v>0</v>
      </c>
      <c r="U73" s="5">
        <f t="shared" si="20"/>
        <v>0</v>
      </c>
      <c r="V73" s="5">
        <f t="shared" si="20"/>
        <v>0</v>
      </c>
      <c r="W73" s="29">
        <f t="shared" si="20"/>
        <v>0</v>
      </c>
      <c r="X73" s="5">
        <f t="shared" si="20"/>
        <v>20</v>
      </c>
      <c r="Y73" s="5">
        <f t="shared" si="20"/>
        <v>5</v>
      </c>
      <c r="Z73" s="29">
        <f t="shared" si="20"/>
        <v>25</v>
      </c>
    </row>
  </sheetData>
  <autoFilter ref="C8:Z8" xr:uid="{00000000-0009-0000-0000-000002000000}"/>
  <sortState xmlns:xlrd2="http://schemas.microsoft.com/office/spreadsheetml/2017/richdata2" ref="B9:Z71">
    <sortCondition descending="1" ref="Z9:Z71"/>
    <sortCondition ref="B9:B71"/>
  </sortState>
  <mergeCells count="10">
    <mergeCell ref="D4:E4"/>
    <mergeCell ref="X7:Z7"/>
    <mergeCell ref="B6:Z6"/>
    <mergeCell ref="C7:E7"/>
    <mergeCell ref="F7:H7"/>
    <mergeCell ref="I7:K7"/>
    <mergeCell ref="L7:N7"/>
    <mergeCell ref="O7:Q7"/>
    <mergeCell ref="R7:T7"/>
    <mergeCell ref="U7:W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63"/>
  <sheetViews>
    <sheetView workbookViewId="0">
      <pane ySplit="8" topLeftCell="A9" activePane="bottomLeft" state="frozen"/>
      <selection activeCell="J24" sqref="J24"/>
      <selection pane="bottomLeft" activeCell="W21" sqref="W21"/>
    </sheetView>
  </sheetViews>
  <sheetFormatPr defaultColWidth="10.875" defaultRowHeight="15.75"/>
  <cols>
    <col min="1" max="1" width="3.625" style="1" customWidth="1"/>
    <col min="2" max="2" width="18.375" style="1" customWidth="1"/>
    <col min="3" max="23" width="7.875" style="1" customWidth="1"/>
    <col min="24" max="24" width="7.875" style="8" customWidth="1"/>
    <col min="25" max="26" width="7.875" style="1" customWidth="1"/>
    <col min="27" max="16384" width="10.875" style="1"/>
  </cols>
  <sheetData>
    <row r="2" spans="2:26">
      <c r="B2" s="25" t="s">
        <v>148</v>
      </c>
    </row>
    <row r="3" spans="2:26">
      <c r="B3" s="25"/>
    </row>
    <row r="4" spans="2:26">
      <c r="B4" s="25" t="s">
        <v>152</v>
      </c>
      <c r="D4" s="105">
        <f>Results!E2</f>
        <v>44464</v>
      </c>
      <c r="E4" s="105"/>
    </row>
    <row r="6" spans="2:26" ht="26.1" customHeight="1">
      <c r="B6" s="113" t="s">
        <v>174</v>
      </c>
      <c r="C6" s="106"/>
      <c r="D6" s="106"/>
      <c r="E6" s="106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5"/>
    </row>
    <row r="7" spans="2:26">
      <c r="B7" s="13" t="s">
        <v>84</v>
      </c>
      <c r="C7" s="106" t="s">
        <v>70</v>
      </c>
      <c r="D7" s="107"/>
      <c r="E7" s="108"/>
      <c r="F7" s="106" t="s">
        <v>73</v>
      </c>
      <c r="G7" s="107"/>
      <c r="H7" s="108"/>
      <c r="I7" s="106" t="s">
        <v>71</v>
      </c>
      <c r="J7" s="107"/>
      <c r="K7" s="108"/>
      <c r="L7" s="106" t="s">
        <v>72</v>
      </c>
      <c r="M7" s="107"/>
      <c r="N7" s="108"/>
      <c r="O7" s="106" t="s">
        <v>69</v>
      </c>
      <c r="P7" s="107"/>
      <c r="Q7" s="108"/>
      <c r="R7" s="106" t="s">
        <v>77</v>
      </c>
      <c r="S7" s="107"/>
      <c r="T7" s="108"/>
      <c r="U7" s="106" t="s">
        <v>78</v>
      </c>
      <c r="V7" s="107"/>
      <c r="W7" s="108"/>
      <c r="X7" s="106" t="s">
        <v>85</v>
      </c>
      <c r="Y7" s="107"/>
      <c r="Z7" s="108"/>
    </row>
    <row r="8" spans="2:26">
      <c r="B8" s="3" t="s">
        <v>74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2" t="s">
        <v>44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2</v>
      </c>
      <c r="J9" s="5"/>
      <c r="K9" s="29">
        <f t="shared" ref="K9:K40" si="2">I9+J9</f>
        <v>2</v>
      </c>
      <c r="L9" s="5"/>
      <c r="M9" s="5"/>
      <c r="N9" s="29">
        <f t="shared" ref="N9:N40" si="3">L9+M9</f>
        <v>0</v>
      </c>
      <c r="O9" s="5"/>
      <c r="P9" s="5"/>
      <c r="Q9" s="29">
        <f t="shared" ref="Q9:Q40" si="4">O9+P9</f>
        <v>0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2</v>
      </c>
      <c r="Y9" s="5">
        <f t="shared" ref="Y9:Y40" si="8">D9+G9+J9+M9+P9+S9+V9</f>
        <v>0</v>
      </c>
      <c r="Z9" s="29">
        <f t="shared" ref="Z9:Z40" si="9">X9+Y9</f>
        <v>2</v>
      </c>
    </row>
    <row r="10" spans="2:26">
      <c r="B10" s="2" t="s">
        <v>39</v>
      </c>
      <c r="C10" s="5"/>
      <c r="D10" s="5"/>
      <c r="E10" s="29">
        <f t="shared" si="0"/>
        <v>0</v>
      </c>
      <c r="F10" s="5">
        <v>1</v>
      </c>
      <c r="G10" s="5">
        <v>1</v>
      </c>
      <c r="H10" s="29">
        <f t="shared" si="1"/>
        <v>2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1</v>
      </c>
      <c r="Y10" s="5">
        <f t="shared" si="8"/>
        <v>1</v>
      </c>
      <c r="Z10" s="29">
        <f t="shared" si="9"/>
        <v>2</v>
      </c>
    </row>
    <row r="11" spans="2:26">
      <c r="B11" s="2" t="s">
        <v>29</v>
      </c>
      <c r="C11" s="5"/>
      <c r="D11" s="5"/>
      <c r="E11" s="29">
        <f t="shared" si="0"/>
        <v>0</v>
      </c>
      <c r="F11" s="5"/>
      <c r="G11" s="5"/>
      <c r="H11" s="29">
        <f t="shared" si="1"/>
        <v>0</v>
      </c>
      <c r="I11" s="5">
        <v>2</v>
      </c>
      <c r="J11" s="5"/>
      <c r="K11" s="29">
        <f t="shared" si="2"/>
        <v>2</v>
      </c>
      <c r="L11" s="5"/>
      <c r="M11" s="5"/>
      <c r="N11" s="29">
        <f t="shared" si="3"/>
        <v>0</v>
      </c>
      <c r="O11" s="5"/>
      <c r="P11" s="5"/>
      <c r="Q11" s="29">
        <f t="shared" si="4"/>
        <v>0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2</v>
      </c>
      <c r="Y11" s="5">
        <f t="shared" si="8"/>
        <v>0</v>
      </c>
      <c r="Z11" s="29">
        <f t="shared" si="9"/>
        <v>2</v>
      </c>
    </row>
    <row r="12" spans="2:26">
      <c r="B12" s="2" t="s">
        <v>136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/>
      <c r="J12" s="5"/>
      <c r="K12" s="29">
        <f t="shared" si="2"/>
        <v>0</v>
      </c>
      <c r="L12" s="5"/>
      <c r="M12" s="5"/>
      <c r="N12" s="29">
        <f t="shared" si="3"/>
        <v>0</v>
      </c>
      <c r="O12" s="5">
        <v>1</v>
      </c>
      <c r="P12" s="5"/>
      <c r="Q12" s="29">
        <f t="shared" si="4"/>
        <v>1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1</v>
      </c>
      <c r="Y12" s="5">
        <f t="shared" si="8"/>
        <v>0</v>
      </c>
      <c r="Z12" s="29">
        <f t="shared" si="9"/>
        <v>1</v>
      </c>
    </row>
    <row r="13" spans="2:26">
      <c r="B13" s="2" t="s">
        <v>215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>
        <v>1</v>
      </c>
      <c r="J13" s="5"/>
      <c r="K13" s="29">
        <f t="shared" si="2"/>
        <v>1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1</v>
      </c>
      <c r="Y13" s="5">
        <f t="shared" si="8"/>
        <v>0</v>
      </c>
      <c r="Z13" s="29">
        <f t="shared" si="9"/>
        <v>1</v>
      </c>
    </row>
    <row r="14" spans="2:26">
      <c r="B14" s="2" t="s">
        <v>160</v>
      </c>
      <c r="C14" s="5"/>
      <c r="D14" s="5"/>
      <c r="E14" s="29">
        <f t="shared" si="0"/>
        <v>0</v>
      </c>
      <c r="F14" s="5">
        <v>1</v>
      </c>
      <c r="G14" s="5"/>
      <c r="H14" s="29">
        <f t="shared" si="1"/>
        <v>1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1</v>
      </c>
      <c r="Y14" s="5">
        <f t="shared" si="8"/>
        <v>0</v>
      </c>
      <c r="Z14" s="29">
        <f t="shared" si="9"/>
        <v>1</v>
      </c>
    </row>
    <row r="15" spans="2:26">
      <c r="B15" s="2" t="s">
        <v>52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/>
      <c r="M15" s="5"/>
      <c r="N15" s="29">
        <f t="shared" si="3"/>
        <v>0</v>
      </c>
      <c r="O15" s="5">
        <v>1</v>
      </c>
      <c r="P15" s="5"/>
      <c r="Q15" s="29">
        <f t="shared" si="4"/>
        <v>1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1</v>
      </c>
      <c r="Y15" s="5">
        <f t="shared" si="8"/>
        <v>0</v>
      </c>
      <c r="Z15" s="29">
        <f t="shared" si="9"/>
        <v>1</v>
      </c>
    </row>
    <row r="16" spans="2:26">
      <c r="B16" s="2" t="s">
        <v>88</v>
      </c>
      <c r="C16" s="5"/>
      <c r="D16" s="5"/>
      <c r="E16" s="29">
        <f t="shared" si="0"/>
        <v>0</v>
      </c>
      <c r="F16" s="5">
        <v>1</v>
      </c>
      <c r="G16" s="5"/>
      <c r="H16" s="29">
        <f t="shared" si="1"/>
        <v>1</v>
      </c>
      <c r="I16" s="5"/>
      <c r="J16" s="5"/>
      <c r="K16" s="29">
        <f t="shared" si="2"/>
        <v>0</v>
      </c>
      <c r="L16" s="5"/>
      <c r="M16" s="5"/>
      <c r="N16" s="29">
        <f t="shared" si="3"/>
        <v>0</v>
      </c>
      <c r="O16" s="5"/>
      <c r="P16" s="5"/>
      <c r="Q16" s="29">
        <f t="shared" si="4"/>
        <v>0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1</v>
      </c>
      <c r="Y16" s="5">
        <f t="shared" si="8"/>
        <v>0</v>
      </c>
      <c r="Z16" s="29">
        <f t="shared" si="9"/>
        <v>1</v>
      </c>
    </row>
    <row r="17" spans="2:26">
      <c r="B17" s="2" t="s">
        <v>59</v>
      </c>
      <c r="C17" s="5">
        <v>1</v>
      </c>
      <c r="D17" s="5"/>
      <c r="E17" s="29">
        <f t="shared" si="0"/>
        <v>1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/>
      <c r="M17" s="5"/>
      <c r="N17" s="29">
        <f t="shared" si="3"/>
        <v>0</v>
      </c>
      <c r="O17" s="5"/>
      <c r="P17" s="5"/>
      <c r="Q17" s="29">
        <f t="shared" si="4"/>
        <v>0</v>
      </c>
      <c r="R17" s="5"/>
      <c r="S17" s="5"/>
      <c r="T17" s="29">
        <f t="shared" si="5"/>
        <v>0</v>
      </c>
      <c r="U17" s="5"/>
      <c r="V17" s="5"/>
      <c r="W17" s="29">
        <f t="shared" si="6"/>
        <v>0</v>
      </c>
      <c r="X17" s="5">
        <f t="shared" si="7"/>
        <v>1</v>
      </c>
      <c r="Y17" s="5">
        <f t="shared" si="8"/>
        <v>0</v>
      </c>
      <c r="Z17" s="29">
        <f t="shared" si="9"/>
        <v>1</v>
      </c>
    </row>
    <row r="18" spans="2:26">
      <c r="B18" s="2" t="s">
        <v>207</v>
      </c>
      <c r="C18" s="5">
        <v>1</v>
      </c>
      <c r="D18" s="5"/>
      <c r="E18" s="29">
        <f t="shared" si="0"/>
        <v>1</v>
      </c>
      <c r="F18" s="5"/>
      <c r="G18" s="5"/>
      <c r="H18" s="29">
        <f t="shared" si="1"/>
        <v>0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1</v>
      </c>
      <c r="Y18" s="5">
        <f t="shared" si="8"/>
        <v>0</v>
      </c>
      <c r="Z18" s="29">
        <f t="shared" si="9"/>
        <v>1</v>
      </c>
    </row>
    <row r="19" spans="2:26">
      <c r="B19" s="2" t="s">
        <v>254</v>
      </c>
      <c r="C19" s="5">
        <v>1</v>
      </c>
      <c r="D19" s="5"/>
      <c r="E19" s="29">
        <f t="shared" si="0"/>
        <v>1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/>
      <c r="S19" s="5"/>
      <c r="T19" s="29">
        <f t="shared" si="5"/>
        <v>0</v>
      </c>
      <c r="U19" s="5"/>
      <c r="V19" s="5"/>
      <c r="W19" s="29">
        <f t="shared" si="6"/>
        <v>0</v>
      </c>
      <c r="X19" s="5">
        <f t="shared" si="7"/>
        <v>1</v>
      </c>
      <c r="Y19" s="5">
        <f t="shared" si="8"/>
        <v>0</v>
      </c>
      <c r="Z19" s="29">
        <f t="shared" si="9"/>
        <v>1</v>
      </c>
    </row>
    <row r="20" spans="2:26">
      <c r="B20" s="2" t="s">
        <v>256</v>
      </c>
      <c r="C20" s="5"/>
      <c r="D20" s="5"/>
      <c r="E20" s="29">
        <f t="shared" si="0"/>
        <v>0</v>
      </c>
      <c r="F20" s="5">
        <v>1</v>
      </c>
      <c r="G20" s="5"/>
      <c r="H20" s="29">
        <f t="shared" si="1"/>
        <v>1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1</v>
      </c>
      <c r="Y20" s="5">
        <f t="shared" si="8"/>
        <v>0</v>
      </c>
      <c r="Z20" s="29">
        <f t="shared" si="9"/>
        <v>1</v>
      </c>
    </row>
    <row r="21" spans="2:26">
      <c r="B21" s="2" t="s">
        <v>76</v>
      </c>
      <c r="C21" s="5"/>
      <c r="D21" s="5"/>
      <c r="E21" s="29">
        <f t="shared" si="0"/>
        <v>0</v>
      </c>
      <c r="F21" s="5">
        <v>1</v>
      </c>
      <c r="G21" s="5"/>
      <c r="H21" s="29">
        <f t="shared" si="1"/>
        <v>1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/>
      <c r="P21" s="5"/>
      <c r="Q21" s="29">
        <f t="shared" si="4"/>
        <v>0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1</v>
      </c>
      <c r="Y21" s="5">
        <f t="shared" si="8"/>
        <v>0</v>
      </c>
      <c r="Z21" s="29">
        <f t="shared" si="9"/>
        <v>1</v>
      </c>
    </row>
    <row r="22" spans="2:26">
      <c r="B22" s="2" t="s">
        <v>105</v>
      </c>
      <c r="C22" s="5">
        <v>1</v>
      </c>
      <c r="D22" s="5"/>
      <c r="E22" s="29">
        <f t="shared" si="0"/>
        <v>1</v>
      </c>
      <c r="F22" s="5"/>
      <c r="G22" s="5"/>
      <c r="H22" s="29">
        <f t="shared" si="1"/>
        <v>0</v>
      </c>
      <c r="I22" s="5"/>
      <c r="J22" s="5"/>
      <c r="K22" s="29">
        <f t="shared" si="2"/>
        <v>0</v>
      </c>
      <c r="L22" s="5"/>
      <c r="M22" s="5"/>
      <c r="N22" s="29">
        <f t="shared" si="3"/>
        <v>0</v>
      </c>
      <c r="O22" s="5"/>
      <c r="P22" s="5"/>
      <c r="Q22" s="29">
        <f t="shared" si="4"/>
        <v>0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1</v>
      </c>
      <c r="Y22" s="5">
        <f t="shared" si="8"/>
        <v>0</v>
      </c>
      <c r="Z22" s="29">
        <f t="shared" si="9"/>
        <v>1</v>
      </c>
    </row>
    <row r="23" spans="2:26">
      <c r="B23" s="2" t="s">
        <v>189</v>
      </c>
      <c r="C23" s="5">
        <v>1</v>
      </c>
      <c r="D23" s="5"/>
      <c r="E23" s="29">
        <f t="shared" si="0"/>
        <v>1</v>
      </c>
      <c r="F23" s="5"/>
      <c r="G23" s="5"/>
      <c r="H23" s="29">
        <f t="shared" si="1"/>
        <v>0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/>
      <c r="P23" s="5"/>
      <c r="Q23" s="29">
        <f t="shared" si="4"/>
        <v>0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1</v>
      </c>
      <c r="Y23" s="5">
        <f t="shared" si="8"/>
        <v>0</v>
      </c>
      <c r="Z23" s="29">
        <f t="shared" si="9"/>
        <v>1</v>
      </c>
    </row>
    <row r="24" spans="2:26">
      <c r="B24" s="2" t="s">
        <v>32</v>
      </c>
      <c r="C24" s="5">
        <v>1</v>
      </c>
      <c r="D24" s="5"/>
      <c r="E24" s="29">
        <f t="shared" si="0"/>
        <v>1</v>
      </c>
      <c r="F24" s="5"/>
      <c r="G24" s="5"/>
      <c r="H24" s="29">
        <f t="shared" si="1"/>
        <v>0</v>
      </c>
      <c r="I24" s="5"/>
      <c r="J24" s="5"/>
      <c r="K24" s="29">
        <f t="shared" si="2"/>
        <v>0</v>
      </c>
      <c r="L24" s="5"/>
      <c r="M24" s="5"/>
      <c r="N24" s="29">
        <f t="shared" si="3"/>
        <v>0</v>
      </c>
      <c r="O24" s="5"/>
      <c r="P24" s="5"/>
      <c r="Q24" s="29">
        <f t="shared" si="4"/>
        <v>0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1</v>
      </c>
      <c r="Y24" s="5">
        <f t="shared" si="8"/>
        <v>0</v>
      </c>
      <c r="Z24" s="29">
        <f t="shared" si="9"/>
        <v>1</v>
      </c>
    </row>
    <row r="25" spans="2:26">
      <c r="B25" s="2"/>
      <c r="C25" s="5"/>
      <c r="D25" s="5"/>
      <c r="E25" s="29">
        <f t="shared" si="0"/>
        <v>0</v>
      </c>
      <c r="F25" s="5"/>
      <c r="G25" s="5"/>
      <c r="H25" s="29">
        <f t="shared" si="1"/>
        <v>0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0</v>
      </c>
      <c r="Y25" s="5">
        <f t="shared" si="8"/>
        <v>0</v>
      </c>
      <c r="Z25" s="29">
        <f t="shared" si="9"/>
        <v>0</v>
      </c>
    </row>
    <row r="26" spans="2:26">
      <c r="B26" s="2"/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/>
      <c r="S26" s="5"/>
      <c r="T26" s="29">
        <f t="shared" si="5"/>
        <v>0</v>
      </c>
      <c r="U26" s="5"/>
      <c r="V26" s="5"/>
      <c r="W26" s="29">
        <f t="shared" si="6"/>
        <v>0</v>
      </c>
      <c r="X26" s="5">
        <f t="shared" si="7"/>
        <v>0</v>
      </c>
      <c r="Y26" s="5">
        <f t="shared" si="8"/>
        <v>0</v>
      </c>
      <c r="Z26" s="29">
        <f t="shared" si="9"/>
        <v>0</v>
      </c>
    </row>
    <row r="27" spans="2:26">
      <c r="B27" s="2"/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/>
      <c r="S27" s="5"/>
      <c r="T27" s="29">
        <f t="shared" si="5"/>
        <v>0</v>
      </c>
      <c r="U27" s="5"/>
      <c r="V27" s="5"/>
      <c r="W27" s="29">
        <f t="shared" si="6"/>
        <v>0</v>
      </c>
      <c r="X27" s="5">
        <f t="shared" si="7"/>
        <v>0</v>
      </c>
      <c r="Y27" s="5">
        <f t="shared" si="8"/>
        <v>0</v>
      </c>
      <c r="Z27" s="29">
        <f t="shared" si="9"/>
        <v>0</v>
      </c>
    </row>
    <row r="28" spans="2:26">
      <c r="B28" s="2"/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0</v>
      </c>
      <c r="Y28" s="5">
        <f t="shared" si="8"/>
        <v>0</v>
      </c>
      <c r="Z28" s="29">
        <f t="shared" si="9"/>
        <v>0</v>
      </c>
    </row>
    <row r="29" spans="2:26">
      <c r="B29" s="2"/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/>
      <c r="J29" s="5"/>
      <c r="K29" s="29">
        <f t="shared" si="2"/>
        <v>0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0</v>
      </c>
      <c r="Y29" s="5">
        <f t="shared" si="8"/>
        <v>0</v>
      </c>
      <c r="Z29" s="29">
        <f t="shared" si="9"/>
        <v>0</v>
      </c>
    </row>
    <row r="30" spans="2:26">
      <c r="B30" s="2"/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0</v>
      </c>
      <c r="Y30" s="5">
        <f t="shared" si="8"/>
        <v>0</v>
      </c>
      <c r="Z30" s="29">
        <f t="shared" si="9"/>
        <v>0</v>
      </c>
    </row>
    <row r="31" spans="2:26">
      <c r="B31" s="2"/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/>
      <c r="J31" s="5"/>
      <c r="K31" s="29">
        <f t="shared" si="2"/>
        <v>0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0</v>
      </c>
      <c r="Y31" s="5">
        <f t="shared" si="8"/>
        <v>0</v>
      </c>
      <c r="Z31" s="29">
        <f t="shared" si="9"/>
        <v>0</v>
      </c>
    </row>
    <row r="32" spans="2:26">
      <c r="B32" s="2"/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0</v>
      </c>
      <c r="Y32" s="5">
        <f t="shared" si="8"/>
        <v>0</v>
      </c>
      <c r="Z32" s="29">
        <f t="shared" si="9"/>
        <v>0</v>
      </c>
    </row>
    <row r="33" spans="2:26">
      <c r="B33" s="2"/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0</v>
      </c>
      <c r="Y33" s="5">
        <f t="shared" si="8"/>
        <v>0</v>
      </c>
      <c r="Z33" s="29">
        <f t="shared" si="9"/>
        <v>0</v>
      </c>
    </row>
    <row r="34" spans="2:26">
      <c r="B34" s="2"/>
      <c r="C34" s="5"/>
      <c r="D34" s="5"/>
      <c r="E34" s="29">
        <f t="shared" si="0"/>
        <v>0</v>
      </c>
      <c r="F34" s="5"/>
      <c r="G34" s="5"/>
      <c r="H34" s="29">
        <f t="shared" si="1"/>
        <v>0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0</v>
      </c>
      <c r="Y34" s="5">
        <f t="shared" si="8"/>
        <v>0</v>
      </c>
      <c r="Z34" s="29">
        <f t="shared" si="9"/>
        <v>0</v>
      </c>
    </row>
    <row r="35" spans="2:26">
      <c r="B35" s="2"/>
      <c r="C35" s="5"/>
      <c r="D35" s="5"/>
      <c r="E35" s="29">
        <f t="shared" si="0"/>
        <v>0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0</v>
      </c>
      <c r="Y35" s="5">
        <f t="shared" si="8"/>
        <v>0</v>
      </c>
      <c r="Z35" s="29">
        <f t="shared" si="9"/>
        <v>0</v>
      </c>
    </row>
    <row r="36" spans="2:26">
      <c r="B36" s="2"/>
      <c r="C36" s="5"/>
      <c r="D36" s="5"/>
      <c r="E36" s="29">
        <f t="shared" si="0"/>
        <v>0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0</v>
      </c>
      <c r="Y36" s="5">
        <f t="shared" si="8"/>
        <v>0</v>
      </c>
      <c r="Z36" s="29">
        <f t="shared" si="9"/>
        <v>0</v>
      </c>
    </row>
    <row r="37" spans="2:26">
      <c r="B37" s="2"/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/>
      <c r="P37" s="5"/>
      <c r="Q37" s="29">
        <f t="shared" si="4"/>
        <v>0</v>
      </c>
      <c r="R37" s="5"/>
      <c r="S37" s="5"/>
      <c r="T37" s="29">
        <f t="shared" si="5"/>
        <v>0</v>
      </c>
      <c r="U37" s="5"/>
      <c r="V37" s="5"/>
      <c r="W37" s="29">
        <f t="shared" si="6"/>
        <v>0</v>
      </c>
      <c r="X37" s="5">
        <f t="shared" si="7"/>
        <v>0</v>
      </c>
      <c r="Y37" s="5">
        <f t="shared" si="8"/>
        <v>0</v>
      </c>
      <c r="Z37" s="29">
        <f t="shared" si="9"/>
        <v>0</v>
      </c>
    </row>
    <row r="38" spans="2:26">
      <c r="B38" s="2"/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0</v>
      </c>
      <c r="Y38" s="5">
        <f t="shared" si="8"/>
        <v>0</v>
      </c>
      <c r="Z38" s="29">
        <f t="shared" si="9"/>
        <v>0</v>
      </c>
    </row>
    <row r="39" spans="2:26">
      <c r="B39" s="2"/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/>
      <c r="K39" s="29">
        <f t="shared" si="2"/>
        <v>0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0</v>
      </c>
      <c r="Y39" s="5">
        <f t="shared" si="8"/>
        <v>0</v>
      </c>
      <c r="Z39" s="29">
        <f t="shared" si="9"/>
        <v>0</v>
      </c>
    </row>
    <row r="40" spans="2:26">
      <c r="B40" s="2"/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0</v>
      </c>
      <c r="Y40" s="5">
        <f t="shared" si="8"/>
        <v>0</v>
      </c>
      <c r="Z40" s="29">
        <f t="shared" si="9"/>
        <v>0</v>
      </c>
    </row>
    <row r="41" spans="2:26">
      <c r="B41" s="2"/>
      <c r="C41" s="5"/>
      <c r="D41" s="5"/>
      <c r="E41" s="29">
        <f t="shared" ref="E41:E72" si="10">C41+D41</f>
        <v>0</v>
      </c>
      <c r="F41" s="5"/>
      <c r="G41" s="5"/>
      <c r="H41" s="29">
        <f t="shared" ref="H41:H72" si="11">F41+G41</f>
        <v>0</v>
      </c>
      <c r="I41" s="5"/>
      <c r="J41" s="5"/>
      <c r="K41" s="29">
        <f t="shared" ref="K41:K72" si="12">I41+J41</f>
        <v>0</v>
      </c>
      <c r="L41" s="5"/>
      <c r="M41" s="5"/>
      <c r="N41" s="29">
        <f t="shared" ref="N41:N72" si="13">L41+M41</f>
        <v>0</v>
      </c>
      <c r="O41" s="5"/>
      <c r="P41" s="5"/>
      <c r="Q41" s="29">
        <f t="shared" ref="Q41:Q72" si="14">O41+P41</f>
        <v>0</v>
      </c>
      <c r="R41" s="5"/>
      <c r="S41" s="5"/>
      <c r="T41" s="29">
        <f t="shared" ref="T41:T72" si="15">R41+S41</f>
        <v>0</v>
      </c>
      <c r="U41" s="5"/>
      <c r="V41" s="5"/>
      <c r="W41" s="29">
        <f t="shared" ref="W41:W72" si="16">U41+V41</f>
        <v>0</v>
      </c>
      <c r="X41" s="5">
        <f t="shared" ref="X41:X61" si="17">C41+F41+I41+L41+O41+R41+U41</f>
        <v>0</v>
      </c>
      <c r="Y41" s="5">
        <f t="shared" ref="Y41:Y61" si="18">D41+G41+J41+M41+P41+S41+V41</f>
        <v>0</v>
      </c>
      <c r="Z41" s="29">
        <f t="shared" ref="Z41:Z72" si="19">X41+Y41</f>
        <v>0</v>
      </c>
    </row>
    <row r="42" spans="2:26">
      <c r="B42" s="2"/>
      <c r="C42" s="5"/>
      <c r="D42" s="5"/>
      <c r="E42" s="29">
        <f t="shared" si="10"/>
        <v>0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/>
      <c r="M42" s="5"/>
      <c r="N42" s="29">
        <f t="shared" si="13"/>
        <v>0</v>
      </c>
      <c r="O42" s="5"/>
      <c r="P42" s="5"/>
      <c r="Q42" s="29">
        <f t="shared" si="14"/>
        <v>0</v>
      </c>
      <c r="R42" s="5"/>
      <c r="S42" s="5"/>
      <c r="T42" s="29">
        <f t="shared" si="15"/>
        <v>0</v>
      </c>
      <c r="U42" s="5"/>
      <c r="V42" s="5"/>
      <c r="W42" s="29">
        <f t="shared" si="16"/>
        <v>0</v>
      </c>
      <c r="X42" s="5">
        <f t="shared" si="17"/>
        <v>0</v>
      </c>
      <c r="Y42" s="5">
        <f t="shared" si="18"/>
        <v>0</v>
      </c>
      <c r="Z42" s="29">
        <f t="shared" si="19"/>
        <v>0</v>
      </c>
    </row>
    <row r="43" spans="2:26">
      <c r="B43" s="2"/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/>
      <c r="S43" s="5"/>
      <c r="T43" s="29">
        <f t="shared" si="15"/>
        <v>0</v>
      </c>
      <c r="U43" s="5"/>
      <c r="V43" s="5"/>
      <c r="W43" s="29">
        <f t="shared" si="16"/>
        <v>0</v>
      </c>
      <c r="X43" s="5">
        <f t="shared" si="17"/>
        <v>0</v>
      </c>
      <c r="Y43" s="5">
        <f t="shared" si="18"/>
        <v>0</v>
      </c>
      <c r="Z43" s="29">
        <f t="shared" si="19"/>
        <v>0</v>
      </c>
    </row>
    <row r="44" spans="2:26">
      <c r="B44" s="2"/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/>
      <c r="M44" s="5"/>
      <c r="N44" s="29">
        <f t="shared" si="13"/>
        <v>0</v>
      </c>
      <c r="O44" s="5"/>
      <c r="P44" s="5"/>
      <c r="Q44" s="29">
        <f t="shared" si="14"/>
        <v>0</v>
      </c>
      <c r="R44" s="5"/>
      <c r="S44" s="5"/>
      <c r="T44" s="29">
        <f t="shared" si="15"/>
        <v>0</v>
      </c>
      <c r="U44" s="5"/>
      <c r="V44" s="5"/>
      <c r="W44" s="29">
        <f t="shared" si="16"/>
        <v>0</v>
      </c>
      <c r="X44" s="5">
        <f t="shared" si="17"/>
        <v>0</v>
      </c>
      <c r="Y44" s="5">
        <f t="shared" si="18"/>
        <v>0</v>
      </c>
      <c r="Z44" s="29">
        <f t="shared" si="19"/>
        <v>0</v>
      </c>
    </row>
    <row r="45" spans="2:26">
      <c r="B45" s="2"/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/>
      <c r="J45" s="5"/>
      <c r="K45" s="29">
        <f t="shared" si="12"/>
        <v>0</v>
      </c>
      <c r="L45" s="5"/>
      <c r="M45" s="5"/>
      <c r="N45" s="29">
        <f t="shared" si="13"/>
        <v>0</v>
      </c>
      <c r="O45" s="5"/>
      <c r="P45" s="5"/>
      <c r="Q45" s="29">
        <f t="shared" si="14"/>
        <v>0</v>
      </c>
      <c r="R45" s="5"/>
      <c r="S45" s="5"/>
      <c r="T45" s="29">
        <f t="shared" si="15"/>
        <v>0</v>
      </c>
      <c r="U45" s="5"/>
      <c r="V45" s="5"/>
      <c r="W45" s="29">
        <f t="shared" si="16"/>
        <v>0</v>
      </c>
      <c r="X45" s="5">
        <f t="shared" si="17"/>
        <v>0</v>
      </c>
      <c r="Y45" s="5">
        <f t="shared" si="18"/>
        <v>0</v>
      </c>
      <c r="Z45" s="29">
        <f t="shared" si="19"/>
        <v>0</v>
      </c>
    </row>
    <row r="46" spans="2:26">
      <c r="B46" s="2"/>
      <c r="C46" s="5"/>
      <c r="D46" s="5"/>
      <c r="E46" s="29">
        <f t="shared" si="10"/>
        <v>0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0</v>
      </c>
      <c r="Y46" s="5">
        <f t="shared" si="18"/>
        <v>0</v>
      </c>
      <c r="Z46" s="29">
        <f t="shared" si="19"/>
        <v>0</v>
      </c>
    </row>
    <row r="47" spans="2:26">
      <c r="B47" s="2"/>
      <c r="C47" s="5"/>
      <c r="D47" s="5"/>
      <c r="E47" s="29">
        <f t="shared" si="10"/>
        <v>0</v>
      </c>
      <c r="F47" s="5"/>
      <c r="G47" s="5"/>
      <c r="H47" s="29">
        <f t="shared" si="11"/>
        <v>0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0</v>
      </c>
      <c r="Y47" s="5">
        <f t="shared" si="18"/>
        <v>0</v>
      </c>
      <c r="Z47" s="29">
        <f t="shared" si="19"/>
        <v>0</v>
      </c>
    </row>
    <row r="48" spans="2:26">
      <c r="B48" s="2"/>
      <c r="C48" s="5"/>
      <c r="D48" s="5"/>
      <c r="E48" s="29">
        <f t="shared" si="10"/>
        <v>0</v>
      </c>
      <c r="F48" s="5"/>
      <c r="G48" s="5"/>
      <c r="H48" s="29">
        <f t="shared" si="11"/>
        <v>0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/>
      <c r="S48" s="5"/>
      <c r="T48" s="29">
        <f t="shared" si="15"/>
        <v>0</v>
      </c>
      <c r="U48" s="5"/>
      <c r="V48" s="5"/>
      <c r="W48" s="29">
        <f t="shared" si="16"/>
        <v>0</v>
      </c>
      <c r="X48" s="5">
        <f t="shared" si="17"/>
        <v>0</v>
      </c>
      <c r="Y48" s="5">
        <f t="shared" si="18"/>
        <v>0</v>
      </c>
      <c r="Z48" s="29">
        <f t="shared" si="19"/>
        <v>0</v>
      </c>
    </row>
    <row r="49" spans="2:26">
      <c r="B49" s="2"/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/>
      <c r="M49" s="5"/>
      <c r="N49" s="29">
        <f t="shared" si="13"/>
        <v>0</v>
      </c>
      <c r="O49" s="5"/>
      <c r="P49" s="5"/>
      <c r="Q49" s="29">
        <f t="shared" si="14"/>
        <v>0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0</v>
      </c>
      <c r="Y49" s="5">
        <f t="shared" si="18"/>
        <v>0</v>
      </c>
      <c r="Z49" s="29">
        <f t="shared" si="19"/>
        <v>0</v>
      </c>
    </row>
    <row r="50" spans="2:26">
      <c r="B50" s="2"/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/>
      <c r="P50" s="5"/>
      <c r="Q50" s="29">
        <f t="shared" si="14"/>
        <v>0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0</v>
      </c>
      <c r="Y50" s="5">
        <f t="shared" si="18"/>
        <v>0</v>
      </c>
      <c r="Z50" s="29">
        <f t="shared" si="19"/>
        <v>0</v>
      </c>
    </row>
    <row r="51" spans="2:26">
      <c r="B51" s="2"/>
      <c r="C51" s="5"/>
      <c r="D51" s="5"/>
      <c r="E51" s="29">
        <f t="shared" si="10"/>
        <v>0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0</v>
      </c>
      <c r="Y51" s="5">
        <f t="shared" si="18"/>
        <v>0</v>
      </c>
      <c r="Z51" s="29">
        <f t="shared" si="19"/>
        <v>0</v>
      </c>
    </row>
    <row r="52" spans="2:26">
      <c r="B52" s="2"/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/>
      <c r="J52" s="5"/>
      <c r="K52" s="29">
        <f t="shared" si="12"/>
        <v>0</v>
      </c>
      <c r="L52" s="5"/>
      <c r="M52" s="5"/>
      <c r="N52" s="29">
        <f t="shared" si="13"/>
        <v>0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0</v>
      </c>
      <c r="Y52" s="5">
        <f t="shared" si="18"/>
        <v>0</v>
      </c>
      <c r="Z52" s="29">
        <f t="shared" si="19"/>
        <v>0</v>
      </c>
    </row>
    <row r="53" spans="2:26">
      <c r="B53" s="2"/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/>
      <c r="M53" s="5"/>
      <c r="N53" s="29">
        <f t="shared" si="13"/>
        <v>0</v>
      </c>
      <c r="O53" s="5"/>
      <c r="P53" s="5"/>
      <c r="Q53" s="29">
        <f t="shared" si="14"/>
        <v>0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0</v>
      </c>
      <c r="Y53" s="5">
        <f t="shared" si="18"/>
        <v>0</v>
      </c>
      <c r="Z53" s="29">
        <f t="shared" si="19"/>
        <v>0</v>
      </c>
    </row>
    <row r="54" spans="2:26">
      <c r="B54" s="2"/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/>
      <c r="S54" s="5"/>
      <c r="T54" s="29">
        <f t="shared" si="15"/>
        <v>0</v>
      </c>
      <c r="U54" s="5"/>
      <c r="V54" s="5"/>
      <c r="W54" s="29">
        <f t="shared" si="16"/>
        <v>0</v>
      </c>
      <c r="X54" s="5">
        <f t="shared" si="17"/>
        <v>0</v>
      </c>
      <c r="Y54" s="5">
        <f t="shared" si="18"/>
        <v>0</v>
      </c>
      <c r="Z54" s="29">
        <f t="shared" si="19"/>
        <v>0</v>
      </c>
    </row>
    <row r="55" spans="2:26">
      <c r="B55" s="2"/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/>
      <c r="P55" s="5"/>
      <c r="Q55" s="29">
        <f t="shared" si="14"/>
        <v>0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0</v>
      </c>
      <c r="Y55" s="5">
        <f t="shared" si="18"/>
        <v>0</v>
      </c>
      <c r="Z55" s="29">
        <f t="shared" si="19"/>
        <v>0</v>
      </c>
    </row>
    <row r="56" spans="2:26">
      <c r="B56" s="2"/>
      <c r="C56" s="5"/>
      <c r="D56" s="5"/>
      <c r="E56" s="29">
        <f t="shared" si="10"/>
        <v>0</v>
      </c>
      <c r="F56" s="5"/>
      <c r="G56" s="5"/>
      <c r="H56" s="29">
        <f t="shared" si="11"/>
        <v>0</v>
      </c>
      <c r="I56" s="5"/>
      <c r="J56" s="5"/>
      <c r="K56" s="29">
        <f t="shared" si="12"/>
        <v>0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0</v>
      </c>
      <c r="Y56" s="5">
        <f t="shared" si="18"/>
        <v>0</v>
      </c>
      <c r="Z56" s="29">
        <f t="shared" si="19"/>
        <v>0</v>
      </c>
    </row>
    <row r="57" spans="2:26">
      <c r="B57" s="2"/>
      <c r="C57" s="5"/>
      <c r="D57" s="5"/>
      <c r="E57" s="29">
        <f t="shared" si="10"/>
        <v>0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/>
      <c r="P57" s="5"/>
      <c r="Q57" s="29">
        <f t="shared" si="14"/>
        <v>0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0</v>
      </c>
      <c r="Y57" s="5">
        <f t="shared" si="18"/>
        <v>0</v>
      </c>
      <c r="Z57" s="29">
        <f t="shared" si="19"/>
        <v>0</v>
      </c>
    </row>
    <row r="58" spans="2:26">
      <c r="B58" s="2"/>
      <c r="C58" s="5"/>
      <c r="D58" s="5"/>
      <c r="E58" s="29">
        <f t="shared" si="10"/>
        <v>0</v>
      </c>
      <c r="F58" s="5"/>
      <c r="G58" s="5"/>
      <c r="H58" s="29">
        <f t="shared" si="11"/>
        <v>0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/>
      <c r="P58" s="5"/>
      <c r="Q58" s="29">
        <f t="shared" si="14"/>
        <v>0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0</v>
      </c>
      <c r="Y58" s="5">
        <f t="shared" si="18"/>
        <v>0</v>
      </c>
      <c r="Z58" s="29">
        <f t="shared" si="19"/>
        <v>0</v>
      </c>
    </row>
    <row r="59" spans="2:26">
      <c r="B59" s="2"/>
      <c r="C59" s="5"/>
      <c r="D59" s="5"/>
      <c r="E59" s="29">
        <f t="shared" si="10"/>
        <v>0</v>
      </c>
      <c r="F59" s="5"/>
      <c r="G59" s="5"/>
      <c r="H59" s="29">
        <f t="shared" si="11"/>
        <v>0</v>
      </c>
      <c r="I59" s="5"/>
      <c r="J59" s="5"/>
      <c r="K59" s="29">
        <f t="shared" si="12"/>
        <v>0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0</v>
      </c>
      <c r="Y59" s="5">
        <f t="shared" si="18"/>
        <v>0</v>
      </c>
      <c r="Z59" s="29">
        <f t="shared" si="19"/>
        <v>0</v>
      </c>
    </row>
    <row r="60" spans="2:26">
      <c r="B60" s="2"/>
      <c r="C60" s="5"/>
      <c r="D60" s="5"/>
      <c r="E60" s="29">
        <f t="shared" si="10"/>
        <v>0</v>
      </c>
      <c r="F60" s="5"/>
      <c r="G60" s="5"/>
      <c r="H60" s="29">
        <f t="shared" si="11"/>
        <v>0</v>
      </c>
      <c r="I60" s="5"/>
      <c r="J60" s="5"/>
      <c r="K60" s="29">
        <f t="shared" si="12"/>
        <v>0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0</v>
      </c>
      <c r="Y60" s="5">
        <f t="shared" si="18"/>
        <v>0</v>
      </c>
      <c r="Z60" s="29">
        <f t="shared" si="19"/>
        <v>0</v>
      </c>
    </row>
    <row r="61" spans="2:26">
      <c r="B61" s="2"/>
      <c r="C61" s="5"/>
      <c r="D61" s="5"/>
      <c r="E61" s="29">
        <f t="shared" si="10"/>
        <v>0</v>
      </c>
      <c r="F61" s="5"/>
      <c r="G61" s="5"/>
      <c r="H61" s="29">
        <f t="shared" si="11"/>
        <v>0</v>
      </c>
      <c r="I61" s="5"/>
      <c r="J61" s="5"/>
      <c r="K61" s="29">
        <f t="shared" si="12"/>
        <v>0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0</v>
      </c>
      <c r="Y61" s="5">
        <f t="shared" si="18"/>
        <v>0</v>
      </c>
      <c r="Z61" s="29">
        <f t="shared" si="19"/>
        <v>0</v>
      </c>
    </row>
    <row r="62" spans="2:26">
      <c r="E62" s="25"/>
      <c r="H62" s="25"/>
      <c r="K62" s="25"/>
      <c r="N62" s="25"/>
      <c r="Q62" s="25"/>
      <c r="T62" s="25"/>
      <c r="W62" s="25"/>
      <c r="Z62" s="25"/>
    </row>
    <row r="63" spans="2:26">
      <c r="B63" s="2" t="s">
        <v>149</v>
      </c>
      <c r="C63" s="5">
        <f t="shared" ref="C63:Z63" si="20">SUM(C9:C61)</f>
        <v>6</v>
      </c>
      <c r="D63" s="5">
        <f t="shared" si="20"/>
        <v>0</v>
      </c>
      <c r="E63" s="29">
        <f t="shared" si="20"/>
        <v>6</v>
      </c>
      <c r="F63" s="5">
        <f t="shared" si="20"/>
        <v>5</v>
      </c>
      <c r="G63" s="5">
        <f t="shared" si="20"/>
        <v>1</v>
      </c>
      <c r="H63" s="29">
        <f t="shared" si="20"/>
        <v>6</v>
      </c>
      <c r="I63" s="5">
        <f t="shared" si="20"/>
        <v>5</v>
      </c>
      <c r="J63" s="5">
        <f t="shared" si="20"/>
        <v>0</v>
      </c>
      <c r="K63" s="29">
        <f t="shared" si="20"/>
        <v>5</v>
      </c>
      <c r="L63" s="5">
        <f t="shared" si="20"/>
        <v>0</v>
      </c>
      <c r="M63" s="5">
        <f t="shared" si="20"/>
        <v>0</v>
      </c>
      <c r="N63" s="29">
        <f t="shared" si="20"/>
        <v>0</v>
      </c>
      <c r="O63" s="5">
        <f t="shared" si="20"/>
        <v>2</v>
      </c>
      <c r="P63" s="5">
        <f t="shared" si="20"/>
        <v>0</v>
      </c>
      <c r="Q63" s="29">
        <f t="shared" si="20"/>
        <v>2</v>
      </c>
      <c r="R63" s="5">
        <f t="shared" si="20"/>
        <v>0</v>
      </c>
      <c r="S63" s="5">
        <f t="shared" si="20"/>
        <v>0</v>
      </c>
      <c r="T63" s="29">
        <f t="shared" si="20"/>
        <v>0</v>
      </c>
      <c r="U63" s="5">
        <f t="shared" si="20"/>
        <v>0</v>
      </c>
      <c r="V63" s="5">
        <f t="shared" si="20"/>
        <v>0</v>
      </c>
      <c r="W63" s="29">
        <f t="shared" si="20"/>
        <v>0</v>
      </c>
      <c r="X63" s="5">
        <f t="shared" si="20"/>
        <v>18</v>
      </c>
      <c r="Y63" s="5">
        <f t="shared" si="20"/>
        <v>1</v>
      </c>
      <c r="Z63" s="29">
        <f t="shared" si="20"/>
        <v>19</v>
      </c>
    </row>
  </sheetData>
  <autoFilter ref="C8:Z8" xr:uid="{00000000-0009-0000-0000-000003000000}"/>
  <sortState xmlns:xlrd2="http://schemas.microsoft.com/office/spreadsheetml/2017/richdata2" ref="B9:Z61">
    <sortCondition descending="1" ref="Z9:Z61"/>
    <sortCondition ref="B9:B61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59"/>
  <sheetViews>
    <sheetView workbookViewId="0">
      <pane ySplit="7" topLeftCell="A8" activePane="bottomLeft" state="frozen"/>
      <selection activeCell="J24" sqref="J24"/>
      <selection pane="bottomLeft" activeCell="N19" sqref="N19"/>
    </sheetView>
  </sheetViews>
  <sheetFormatPr defaultColWidth="10.875" defaultRowHeight="15.75"/>
  <cols>
    <col min="1" max="1" width="10.875" style="1"/>
    <col min="2" max="2" width="17.125" style="1" customWidth="1"/>
    <col min="3" max="16384" width="10.875" style="1"/>
  </cols>
  <sheetData>
    <row r="2" spans="2:10">
      <c r="B2" s="25" t="s">
        <v>148</v>
      </c>
    </row>
    <row r="3" spans="2:10">
      <c r="B3" s="25"/>
    </row>
    <row r="4" spans="2:10">
      <c r="B4" s="25" t="s">
        <v>152</v>
      </c>
      <c r="D4" s="79">
        <f>Results!E2</f>
        <v>44464</v>
      </c>
      <c r="E4" s="79"/>
    </row>
    <row r="6" spans="2:10" ht="26.1" customHeight="1">
      <c r="B6" s="116" t="s">
        <v>175</v>
      </c>
      <c r="C6" s="116"/>
      <c r="D6" s="116"/>
      <c r="E6" s="116"/>
      <c r="F6" s="116"/>
      <c r="G6" s="116"/>
      <c r="H6" s="116"/>
      <c r="I6" s="116"/>
      <c r="J6" s="116"/>
    </row>
    <row r="7" spans="2:10" ht="15.95" customHeight="1">
      <c r="B7" s="18" t="s">
        <v>74</v>
      </c>
      <c r="C7" s="17" t="s">
        <v>70</v>
      </c>
      <c r="D7" s="17" t="s">
        <v>73</v>
      </c>
      <c r="E7" s="17" t="s">
        <v>71</v>
      </c>
      <c r="F7" s="17" t="s">
        <v>72</v>
      </c>
      <c r="G7" s="17" t="s">
        <v>69</v>
      </c>
      <c r="H7" s="17" t="s">
        <v>77</v>
      </c>
      <c r="I7" s="17" t="s">
        <v>78</v>
      </c>
      <c r="J7" s="17" t="s">
        <v>85</v>
      </c>
    </row>
    <row r="8" spans="2:10">
      <c r="B8" s="10" t="s">
        <v>189</v>
      </c>
      <c r="C8" s="19">
        <v>2</v>
      </c>
      <c r="D8" s="19"/>
      <c r="E8" s="19"/>
      <c r="F8" s="19"/>
      <c r="G8" s="19"/>
      <c r="H8" s="19"/>
      <c r="I8" s="19"/>
      <c r="J8" s="34">
        <f t="shared" ref="J8:J39" si="0">SUM(C8:I8)</f>
        <v>2</v>
      </c>
    </row>
    <row r="9" spans="2:10">
      <c r="B9" s="10" t="s">
        <v>215</v>
      </c>
      <c r="C9" s="19"/>
      <c r="D9" s="19"/>
      <c r="E9" s="19">
        <v>1</v>
      </c>
      <c r="F9" s="19"/>
      <c r="G9" s="19"/>
      <c r="H9" s="19"/>
      <c r="I9" s="19"/>
      <c r="J9" s="34">
        <f t="shared" si="0"/>
        <v>1</v>
      </c>
    </row>
    <row r="10" spans="2:10">
      <c r="B10" s="10" t="s">
        <v>58</v>
      </c>
      <c r="C10" s="19">
        <v>1</v>
      </c>
      <c r="D10" s="19"/>
      <c r="E10" s="19"/>
      <c r="F10" s="19"/>
      <c r="G10" s="19"/>
      <c r="H10" s="19"/>
      <c r="I10" s="19"/>
      <c r="J10" s="34">
        <f t="shared" si="0"/>
        <v>1</v>
      </c>
    </row>
    <row r="11" spans="2:10">
      <c r="B11" s="10" t="s">
        <v>88</v>
      </c>
      <c r="C11" s="19"/>
      <c r="D11" s="19">
        <v>1</v>
      </c>
      <c r="E11" s="19"/>
      <c r="F11" s="19"/>
      <c r="G11" s="19"/>
      <c r="H11" s="19"/>
      <c r="I11" s="19"/>
      <c r="J11" s="34">
        <f t="shared" si="0"/>
        <v>1</v>
      </c>
    </row>
    <row r="12" spans="2:10">
      <c r="B12" s="10" t="s">
        <v>251</v>
      </c>
      <c r="C12" s="19"/>
      <c r="D12" s="19"/>
      <c r="E12" s="19">
        <v>1</v>
      </c>
      <c r="F12" s="19"/>
      <c r="G12" s="19"/>
      <c r="H12" s="19"/>
      <c r="I12" s="19"/>
      <c r="J12" s="34">
        <f t="shared" si="0"/>
        <v>1</v>
      </c>
    </row>
    <row r="13" spans="2:10">
      <c r="B13" s="10" t="s">
        <v>167</v>
      </c>
      <c r="C13" s="19"/>
      <c r="D13" s="19">
        <v>1</v>
      </c>
      <c r="E13" s="19"/>
      <c r="F13" s="19"/>
      <c r="G13" s="19"/>
      <c r="H13" s="19"/>
      <c r="I13" s="19"/>
      <c r="J13" s="34">
        <f t="shared" si="0"/>
        <v>1</v>
      </c>
    </row>
    <row r="14" spans="2:10">
      <c r="B14" s="10" t="s">
        <v>221</v>
      </c>
      <c r="C14" s="19"/>
      <c r="D14" s="19"/>
      <c r="E14" s="19"/>
      <c r="F14" s="19"/>
      <c r="G14" s="19">
        <v>1</v>
      </c>
      <c r="H14" s="19"/>
      <c r="I14" s="19"/>
      <c r="J14" s="34">
        <f t="shared" si="0"/>
        <v>1</v>
      </c>
    </row>
    <row r="15" spans="2:10">
      <c r="B15" s="10" t="s">
        <v>19</v>
      </c>
      <c r="C15" s="19"/>
      <c r="D15" s="19"/>
      <c r="E15" s="19"/>
      <c r="F15" s="19"/>
      <c r="G15" s="19">
        <v>1</v>
      </c>
      <c r="H15" s="19"/>
      <c r="I15" s="19"/>
      <c r="J15" s="34">
        <f t="shared" si="0"/>
        <v>1</v>
      </c>
    </row>
    <row r="16" spans="2:10">
      <c r="B16" s="10" t="s">
        <v>54</v>
      </c>
      <c r="C16" s="19"/>
      <c r="D16" s="19"/>
      <c r="E16" s="19">
        <v>1</v>
      </c>
      <c r="F16" s="19"/>
      <c r="G16" s="19"/>
      <c r="H16" s="19"/>
      <c r="I16" s="19"/>
      <c r="J16" s="34">
        <f t="shared" si="0"/>
        <v>1</v>
      </c>
    </row>
    <row r="17" spans="2:10">
      <c r="B17" s="10" t="s">
        <v>153</v>
      </c>
      <c r="C17" s="19"/>
      <c r="D17" s="19">
        <v>1</v>
      </c>
      <c r="E17" s="19"/>
      <c r="F17" s="19"/>
      <c r="G17" s="19"/>
      <c r="H17" s="19"/>
      <c r="I17" s="19"/>
      <c r="J17" s="34">
        <f t="shared" si="0"/>
        <v>1</v>
      </c>
    </row>
    <row r="18" spans="2:10">
      <c r="B18" s="10"/>
      <c r="C18" s="19"/>
      <c r="D18" s="19"/>
      <c r="E18" s="19"/>
      <c r="F18" s="19"/>
      <c r="G18" s="19"/>
      <c r="H18" s="19"/>
      <c r="I18" s="19"/>
      <c r="J18" s="34">
        <f t="shared" si="0"/>
        <v>0</v>
      </c>
    </row>
    <row r="19" spans="2:10">
      <c r="B19" s="10"/>
      <c r="C19" s="19"/>
      <c r="D19" s="19"/>
      <c r="E19" s="19"/>
      <c r="F19" s="19"/>
      <c r="G19" s="19"/>
      <c r="H19" s="19"/>
      <c r="I19" s="19"/>
      <c r="J19" s="34">
        <f t="shared" si="0"/>
        <v>0</v>
      </c>
    </row>
    <row r="20" spans="2:10">
      <c r="B20" s="10"/>
      <c r="C20" s="19"/>
      <c r="D20" s="19"/>
      <c r="E20" s="19"/>
      <c r="F20" s="19"/>
      <c r="G20" s="19"/>
      <c r="H20" s="19"/>
      <c r="I20" s="19"/>
      <c r="J20" s="34">
        <f t="shared" si="0"/>
        <v>0</v>
      </c>
    </row>
    <row r="21" spans="2:10">
      <c r="B21" s="10"/>
      <c r="C21" s="19"/>
      <c r="D21" s="19"/>
      <c r="E21" s="19"/>
      <c r="F21" s="19"/>
      <c r="G21" s="19"/>
      <c r="H21" s="19"/>
      <c r="I21" s="19"/>
      <c r="J21" s="34">
        <f t="shared" si="0"/>
        <v>0</v>
      </c>
    </row>
    <row r="22" spans="2:10">
      <c r="B22" s="10"/>
      <c r="C22" s="19"/>
      <c r="D22" s="19"/>
      <c r="E22" s="19"/>
      <c r="F22" s="19"/>
      <c r="G22" s="19"/>
      <c r="H22" s="19"/>
      <c r="I22" s="19"/>
      <c r="J22" s="34">
        <f t="shared" si="0"/>
        <v>0</v>
      </c>
    </row>
    <row r="23" spans="2:10">
      <c r="B23" s="10"/>
      <c r="C23" s="19"/>
      <c r="D23" s="19"/>
      <c r="E23" s="19"/>
      <c r="F23" s="19"/>
      <c r="G23" s="19"/>
      <c r="H23" s="19"/>
      <c r="I23" s="19"/>
      <c r="J23" s="34">
        <f t="shared" si="0"/>
        <v>0</v>
      </c>
    </row>
    <row r="24" spans="2:10">
      <c r="B24" s="10"/>
      <c r="C24" s="19"/>
      <c r="D24" s="19"/>
      <c r="E24" s="19"/>
      <c r="F24" s="19"/>
      <c r="G24" s="19"/>
      <c r="H24" s="19"/>
      <c r="I24" s="19"/>
      <c r="J24" s="34">
        <f t="shared" si="0"/>
        <v>0</v>
      </c>
    </row>
    <row r="25" spans="2:10">
      <c r="B25" s="10"/>
      <c r="C25" s="19"/>
      <c r="D25" s="19"/>
      <c r="E25" s="19"/>
      <c r="F25" s="19"/>
      <c r="G25" s="19"/>
      <c r="H25" s="19"/>
      <c r="I25" s="19"/>
      <c r="J25" s="34">
        <f t="shared" si="0"/>
        <v>0</v>
      </c>
    </row>
    <row r="26" spans="2:10">
      <c r="B26" s="10"/>
      <c r="C26" s="19"/>
      <c r="D26" s="19"/>
      <c r="E26" s="19"/>
      <c r="F26" s="19"/>
      <c r="G26" s="19"/>
      <c r="H26" s="19"/>
      <c r="I26" s="19"/>
      <c r="J26" s="34">
        <f t="shared" si="0"/>
        <v>0</v>
      </c>
    </row>
    <row r="27" spans="2:10">
      <c r="B27" s="10"/>
      <c r="C27" s="19"/>
      <c r="D27" s="19"/>
      <c r="E27" s="19"/>
      <c r="F27" s="19"/>
      <c r="G27" s="19"/>
      <c r="H27" s="19"/>
      <c r="I27" s="19"/>
      <c r="J27" s="34">
        <f t="shared" si="0"/>
        <v>0</v>
      </c>
    </row>
    <row r="28" spans="2:10">
      <c r="B28" s="10"/>
      <c r="C28" s="19"/>
      <c r="D28" s="19"/>
      <c r="E28" s="19"/>
      <c r="F28" s="19"/>
      <c r="G28" s="19"/>
      <c r="H28" s="19"/>
      <c r="I28" s="19"/>
      <c r="J28" s="34">
        <f t="shared" si="0"/>
        <v>0</v>
      </c>
    </row>
    <row r="29" spans="2:10">
      <c r="B29" s="10"/>
      <c r="C29" s="19"/>
      <c r="D29" s="19"/>
      <c r="E29" s="19"/>
      <c r="F29" s="19"/>
      <c r="G29" s="19"/>
      <c r="H29" s="19"/>
      <c r="I29" s="19"/>
      <c r="J29" s="34">
        <f t="shared" si="0"/>
        <v>0</v>
      </c>
    </row>
    <row r="30" spans="2:10">
      <c r="B30" s="10"/>
      <c r="C30" s="19"/>
      <c r="D30" s="19"/>
      <c r="E30" s="19"/>
      <c r="F30" s="19"/>
      <c r="G30" s="19"/>
      <c r="H30" s="19"/>
      <c r="I30" s="19"/>
      <c r="J30" s="34">
        <f t="shared" si="0"/>
        <v>0</v>
      </c>
    </row>
    <row r="31" spans="2:10">
      <c r="B31" s="10"/>
      <c r="C31" s="19"/>
      <c r="D31" s="19"/>
      <c r="E31" s="19"/>
      <c r="F31" s="19"/>
      <c r="G31" s="19"/>
      <c r="H31" s="19"/>
      <c r="I31" s="19"/>
      <c r="J31" s="34">
        <f t="shared" si="0"/>
        <v>0</v>
      </c>
    </row>
    <row r="32" spans="2:10">
      <c r="B32" s="10"/>
      <c r="C32" s="19"/>
      <c r="D32" s="19"/>
      <c r="E32" s="19"/>
      <c r="F32" s="19"/>
      <c r="G32" s="19"/>
      <c r="H32" s="19"/>
      <c r="I32" s="19"/>
      <c r="J32" s="34">
        <f t="shared" si="0"/>
        <v>0</v>
      </c>
    </row>
    <row r="33" spans="2:10">
      <c r="B33" s="10"/>
      <c r="C33" s="19"/>
      <c r="D33" s="19"/>
      <c r="E33" s="19"/>
      <c r="F33" s="19"/>
      <c r="G33" s="19"/>
      <c r="H33" s="19"/>
      <c r="I33" s="19"/>
      <c r="J33" s="34">
        <f t="shared" si="0"/>
        <v>0</v>
      </c>
    </row>
    <row r="34" spans="2:10">
      <c r="B34" s="10"/>
      <c r="C34" s="19"/>
      <c r="D34" s="19"/>
      <c r="E34" s="19"/>
      <c r="F34" s="19"/>
      <c r="G34" s="19"/>
      <c r="H34" s="19"/>
      <c r="I34" s="19"/>
      <c r="J34" s="34">
        <f t="shared" si="0"/>
        <v>0</v>
      </c>
    </row>
    <row r="35" spans="2:10">
      <c r="B35" s="10"/>
      <c r="C35" s="19"/>
      <c r="D35" s="19"/>
      <c r="E35" s="19"/>
      <c r="F35" s="19"/>
      <c r="G35" s="19"/>
      <c r="H35" s="19"/>
      <c r="I35" s="19"/>
      <c r="J35" s="34">
        <f t="shared" si="0"/>
        <v>0</v>
      </c>
    </row>
    <row r="36" spans="2:10">
      <c r="B36" s="10"/>
      <c r="C36" s="19"/>
      <c r="D36" s="19"/>
      <c r="E36" s="19"/>
      <c r="F36" s="19"/>
      <c r="G36" s="19"/>
      <c r="H36" s="19"/>
      <c r="I36" s="19"/>
      <c r="J36" s="34">
        <f t="shared" si="0"/>
        <v>0</v>
      </c>
    </row>
    <row r="37" spans="2:10">
      <c r="B37" s="10"/>
      <c r="C37" s="19"/>
      <c r="D37" s="19"/>
      <c r="E37" s="19"/>
      <c r="F37" s="19"/>
      <c r="G37" s="19"/>
      <c r="H37" s="19"/>
      <c r="I37" s="19"/>
      <c r="J37" s="34">
        <f t="shared" si="0"/>
        <v>0</v>
      </c>
    </row>
    <row r="38" spans="2:10">
      <c r="B38" s="10"/>
      <c r="C38" s="19"/>
      <c r="D38" s="19"/>
      <c r="E38" s="19"/>
      <c r="F38" s="19"/>
      <c r="G38" s="19"/>
      <c r="H38" s="19"/>
      <c r="I38" s="19"/>
      <c r="J38" s="34">
        <f t="shared" si="0"/>
        <v>0</v>
      </c>
    </row>
    <row r="39" spans="2:10">
      <c r="B39" s="10"/>
      <c r="C39" s="19"/>
      <c r="D39" s="19"/>
      <c r="E39" s="19"/>
      <c r="F39" s="19"/>
      <c r="G39" s="19"/>
      <c r="H39" s="19"/>
      <c r="I39" s="19"/>
      <c r="J39" s="34">
        <f t="shared" si="0"/>
        <v>0</v>
      </c>
    </row>
    <row r="40" spans="2:10">
      <c r="B40" s="10"/>
      <c r="C40" s="19"/>
      <c r="D40" s="19"/>
      <c r="E40" s="19"/>
      <c r="F40" s="19"/>
      <c r="G40" s="19"/>
      <c r="H40" s="19"/>
      <c r="I40" s="19"/>
      <c r="J40" s="34">
        <f t="shared" ref="J40:J71" si="1">SUM(C40:I40)</f>
        <v>0</v>
      </c>
    </row>
    <row r="41" spans="2:10">
      <c r="B41" s="10"/>
      <c r="C41" s="19"/>
      <c r="D41" s="19"/>
      <c r="E41" s="19"/>
      <c r="F41" s="19"/>
      <c r="G41" s="19"/>
      <c r="H41" s="19"/>
      <c r="I41" s="19"/>
      <c r="J41" s="34">
        <f t="shared" si="1"/>
        <v>0</v>
      </c>
    </row>
    <row r="42" spans="2:10">
      <c r="B42" s="10"/>
      <c r="C42" s="19"/>
      <c r="D42" s="19"/>
      <c r="E42" s="19"/>
      <c r="F42" s="19"/>
      <c r="G42" s="19"/>
      <c r="H42" s="19"/>
      <c r="I42" s="19"/>
      <c r="J42" s="34">
        <f t="shared" si="1"/>
        <v>0</v>
      </c>
    </row>
    <row r="43" spans="2:10">
      <c r="B43" s="10"/>
      <c r="C43" s="19"/>
      <c r="D43" s="19"/>
      <c r="E43" s="19"/>
      <c r="F43" s="19"/>
      <c r="G43" s="19"/>
      <c r="H43" s="19"/>
      <c r="I43" s="19"/>
      <c r="J43" s="34">
        <f t="shared" si="1"/>
        <v>0</v>
      </c>
    </row>
    <row r="44" spans="2:10">
      <c r="B44" s="10"/>
      <c r="C44" s="19"/>
      <c r="D44" s="19"/>
      <c r="E44" s="19"/>
      <c r="F44" s="19"/>
      <c r="G44" s="19"/>
      <c r="H44" s="19"/>
      <c r="I44" s="19"/>
      <c r="J44" s="34">
        <f t="shared" si="1"/>
        <v>0</v>
      </c>
    </row>
    <row r="45" spans="2:10">
      <c r="B45" s="10"/>
      <c r="C45" s="19"/>
      <c r="D45" s="19"/>
      <c r="E45" s="19"/>
      <c r="F45" s="19"/>
      <c r="G45" s="19"/>
      <c r="H45" s="19"/>
      <c r="I45" s="19"/>
      <c r="J45" s="34">
        <f t="shared" si="1"/>
        <v>0</v>
      </c>
    </row>
    <row r="46" spans="2:10">
      <c r="B46" s="10"/>
      <c r="C46" s="19"/>
      <c r="D46" s="19"/>
      <c r="E46" s="19"/>
      <c r="F46" s="19"/>
      <c r="G46" s="19"/>
      <c r="H46" s="19"/>
      <c r="I46" s="19"/>
      <c r="J46" s="34">
        <f t="shared" si="1"/>
        <v>0</v>
      </c>
    </row>
    <row r="47" spans="2:10">
      <c r="B47" s="10"/>
      <c r="C47" s="19"/>
      <c r="D47" s="19"/>
      <c r="E47" s="19"/>
      <c r="F47" s="19"/>
      <c r="G47" s="19"/>
      <c r="H47" s="19"/>
      <c r="I47" s="19"/>
      <c r="J47" s="34">
        <f t="shared" si="1"/>
        <v>0</v>
      </c>
    </row>
    <row r="48" spans="2:10">
      <c r="B48" s="10"/>
      <c r="C48" s="19"/>
      <c r="D48" s="19"/>
      <c r="E48" s="19"/>
      <c r="F48" s="19"/>
      <c r="G48" s="19"/>
      <c r="H48" s="19"/>
      <c r="I48" s="19"/>
      <c r="J48" s="34">
        <f t="shared" si="1"/>
        <v>0</v>
      </c>
    </row>
    <row r="49" spans="2:10">
      <c r="B49" s="10"/>
      <c r="C49" s="19"/>
      <c r="D49" s="19"/>
      <c r="E49" s="19"/>
      <c r="F49" s="19"/>
      <c r="G49" s="19"/>
      <c r="H49" s="19"/>
      <c r="I49" s="19"/>
      <c r="J49" s="34">
        <f t="shared" si="1"/>
        <v>0</v>
      </c>
    </row>
    <row r="50" spans="2:10">
      <c r="B50" s="10"/>
      <c r="C50" s="19"/>
      <c r="D50" s="19"/>
      <c r="E50" s="19"/>
      <c r="F50" s="19"/>
      <c r="G50" s="19"/>
      <c r="H50" s="19"/>
      <c r="I50" s="19"/>
      <c r="J50" s="34">
        <f t="shared" si="1"/>
        <v>0</v>
      </c>
    </row>
    <row r="51" spans="2:10">
      <c r="B51" s="10"/>
      <c r="C51" s="19"/>
      <c r="D51" s="19"/>
      <c r="E51" s="19"/>
      <c r="F51" s="19"/>
      <c r="G51" s="19"/>
      <c r="H51" s="19"/>
      <c r="I51" s="19"/>
      <c r="J51" s="34">
        <f t="shared" si="1"/>
        <v>0</v>
      </c>
    </row>
    <row r="52" spans="2:10">
      <c r="B52" s="10"/>
      <c r="C52" s="19"/>
      <c r="D52" s="19"/>
      <c r="E52" s="19"/>
      <c r="F52" s="19"/>
      <c r="G52" s="19"/>
      <c r="H52" s="19"/>
      <c r="I52" s="19"/>
      <c r="J52" s="34">
        <f t="shared" si="1"/>
        <v>0</v>
      </c>
    </row>
    <row r="53" spans="2:10">
      <c r="B53" s="10"/>
      <c r="C53" s="19"/>
      <c r="D53" s="19"/>
      <c r="E53" s="19"/>
      <c r="F53" s="19"/>
      <c r="G53" s="19"/>
      <c r="H53" s="19"/>
      <c r="I53" s="19"/>
      <c r="J53" s="34">
        <f t="shared" si="1"/>
        <v>0</v>
      </c>
    </row>
    <row r="54" spans="2:10">
      <c r="B54" s="10"/>
      <c r="C54" s="19"/>
      <c r="D54" s="19"/>
      <c r="E54" s="19"/>
      <c r="F54" s="19"/>
      <c r="G54" s="19"/>
      <c r="H54" s="19"/>
      <c r="I54" s="19"/>
      <c r="J54" s="34">
        <f t="shared" si="1"/>
        <v>0</v>
      </c>
    </row>
    <row r="55" spans="2:10">
      <c r="B55" s="10"/>
      <c r="C55" s="19"/>
      <c r="D55" s="19"/>
      <c r="E55" s="19"/>
      <c r="F55" s="19"/>
      <c r="G55" s="19"/>
      <c r="H55" s="19"/>
      <c r="I55" s="19"/>
      <c r="J55" s="34">
        <f t="shared" si="1"/>
        <v>0</v>
      </c>
    </row>
    <row r="56" spans="2:10">
      <c r="B56" s="10"/>
      <c r="C56" s="19"/>
      <c r="D56" s="19"/>
      <c r="E56" s="19"/>
      <c r="F56" s="19"/>
      <c r="G56" s="19"/>
      <c r="H56" s="19"/>
      <c r="I56" s="19"/>
      <c r="J56" s="34">
        <f t="shared" si="1"/>
        <v>0</v>
      </c>
    </row>
    <row r="57" spans="2:10">
      <c r="B57" s="10"/>
      <c r="C57" s="19"/>
      <c r="D57" s="19"/>
      <c r="E57" s="19"/>
      <c r="F57" s="19"/>
      <c r="G57" s="19"/>
      <c r="H57" s="19"/>
      <c r="I57" s="19"/>
      <c r="J57" s="34">
        <f t="shared" si="1"/>
        <v>0</v>
      </c>
    </row>
    <row r="58" spans="2:10">
      <c r="J58" s="25"/>
    </row>
    <row r="59" spans="2:10">
      <c r="B59" s="38" t="s">
        <v>149</v>
      </c>
      <c r="C59" s="5">
        <f>SUM(C8:C58)</f>
        <v>3</v>
      </c>
      <c r="D59" s="5">
        <f t="shared" ref="D59:J59" si="2">SUM(D8:D58)</f>
        <v>3</v>
      </c>
      <c r="E59" s="5">
        <f t="shared" si="2"/>
        <v>3</v>
      </c>
      <c r="F59" s="5">
        <f t="shared" si="2"/>
        <v>0</v>
      </c>
      <c r="G59" s="5">
        <f t="shared" si="2"/>
        <v>2</v>
      </c>
      <c r="H59" s="5">
        <f t="shared" si="2"/>
        <v>0</v>
      </c>
      <c r="I59" s="5">
        <f t="shared" si="2"/>
        <v>0</v>
      </c>
      <c r="J59" s="29">
        <f t="shared" si="2"/>
        <v>11</v>
      </c>
    </row>
  </sheetData>
  <autoFilter ref="C7:J7" xr:uid="{00000000-0009-0000-0000-000005000000}"/>
  <sortState xmlns:xlrd2="http://schemas.microsoft.com/office/spreadsheetml/2017/richdata2" ref="B8:J57">
    <sortCondition descending="1" ref="J8:J57"/>
    <sortCondition ref="B8:B57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61"/>
  <sheetViews>
    <sheetView workbookViewId="0">
      <pane ySplit="7" topLeftCell="A8" activePane="bottomLeft" state="frozen"/>
      <selection activeCell="J24" sqref="J24"/>
      <selection pane="bottomLeft" activeCell="M39" sqref="M39"/>
    </sheetView>
  </sheetViews>
  <sheetFormatPr defaultColWidth="10.875" defaultRowHeight="15.75"/>
  <cols>
    <col min="1" max="1" width="10.875" style="1"/>
    <col min="2" max="2" width="23.125" style="1" customWidth="1"/>
    <col min="3" max="16384" width="10.875" style="1"/>
  </cols>
  <sheetData>
    <row r="2" spans="2:10">
      <c r="B2" s="25" t="s">
        <v>148</v>
      </c>
    </row>
    <row r="3" spans="2:10">
      <c r="B3" s="25"/>
    </row>
    <row r="4" spans="2:10">
      <c r="B4" s="25" t="s">
        <v>152</v>
      </c>
      <c r="D4" s="117">
        <f>Results!E2</f>
        <v>44464</v>
      </c>
      <c r="E4" s="117"/>
    </row>
    <row r="6" spans="2:10" ht="26.25">
      <c r="B6" s="116" t="s">
        <v>176</v>
      </c>
      <c r="C6" s="116"/>
      <c r="D6" s="116"/>
      <c r="E6" s="116"/>
      <c r="F6" s="116"/>
      <c r="G6" s="116"/>
      <c r="H6" s="116"/>
      <c r="I6" s="116"/>
      <c r="J6" s="116"/>
    </row>
    <row r="7" spans="2:10">
      <c r="B7" s="18" t="s">
        <v>74</v>
      </c>
      <c r="C7" s="17" t="s">
        <v>70</v>
      </c>
      <c r="D7" s="17" t="s">
        <v>73</v>
      </c>
      <c r="E7" s="17" t="s">
        <v>71</v>
      </c>
      <c r="F7" s="17" t="s">
        <v>72</v>
      </c>
      <c r="G7" s="17" t="s">
        <v>69</v>
      </c>
      <c r="H7" s="17" t="s">
        <v>77</v>
      </c>
      <c r="I7" s="17" t="s">
        <v>78</v>
      </c>
      <c r="J7" s="17" t="s">
        <v>85</v>
      </c>
    </row>
    <row r="8" spans="2:10">
      <c r="B8" s="10" t="s">
        <v>45</v>
      </c>
      <c r="C8" s="19"/>
      <c r="D8" s="19"/>
      <c r="E8" s="19"/>
      <c r="F8" s="19"/>
      <c r="G8" s="19">
        <v>1</v>
      </c>
      <c r="H8" s="19"/>
      <c r="I8" s="19"/>
      <c r="J8" s="19">
        <f t="shared" ref="J8:J39" si="0">SUM(C8:I8)</f>
        <v>1</v>
      </c>
    </row>
    <row r="9" spans="2:10">
      <c r="B9" s="10" t="s">
        <v>39</v>
      </c>
      <c r="C9" s="19"/>
      <c r="D9" s="19">
        <v>1</v>
      </c>
      <c r="E9" s="19"/>
      <c r="F9" s="19"/>
      <c r="G9" s="19"/>
      <c r="H9" s="19"/>
      <c r="I9" s="19"/>
      <c r="J9" s="19">
        <f t="shared" si="0"/>
        <v>1</v>
      </c>
    </row>
    <row r="10" spans="2:10">
      <c r="B10" s="10" t="s">
        <v>29</v>
      </c>
      <c r="C10" s="19"/>
      <c r="D10" s="19"/>
      <c r="E10" s="19">
        <v>1</v>
      </c>
      <c r="F10" s="19"/>
      <c r="G10" s="19"/>
      <c r="H10" s="19"/>
      <c r="I10" s="19"/>
      <c r="J10" s="19">
        <f t="shared" si="0"/>
        <v>1</v>
      </c>
    </row>
    <row r="11" spans="2:10">
      <c r="B11" s="10" t="s">
        <v>88</v>
      </c>
      <c r="C11" s="19"/>
      <c r="D11" s="19">
        <v>1</v>
      </c>
      <c r="E11" s="19"/>
      <c r="F11" s="19"/>
      <c r="G11" s="19"/>
      <c r="H11" s="19"/>
      <c r="I11" s="19"/>
      <c r="J11" s="19">
        <f t="shared" si="0"/>
        <v>1</v>
      </c>
    </row>
    <row r="12" spans="2:10">
      <c r="B12" s="10" t="s">
        <v>59</v>
      </c>
      <c r="C12" s="19">
        <v>1</v>
      </c>
      <c r="D12" s="19"/>
      <c r="E12" s="19"/>
      <c r="F12" s="19"/>
      <c r="G12" s="19"/>
      <c r="H12" s="19"/>
      <c r="I12" s="19"/>
      <c r="J12" s="19">
        <f t="shared" si="0"/>
        <v>1</v>
      </c>
    </row>
    <row r="13" spans="2:10">
      <c r="B13" s="10" t="s">
        <v>50</v>
      </c>
      <c r="C13" s="19"/>
      <c r="D13" s="19"/>
      <c r="E13" s="19">
        <v>1</v>
      </c>
      <c r="F13" s="19"/>
      <c r="G13" s="19"/>
      <c r="H13" s="19"/>
      <c r="I13" s="19"/>
      <c r="J13" s="19">
        <f t="shared" si="0"/>
        <v>1</v>
      </c>
    </row>
    <row r="14" spans="2:10">
      <c r="B14" s="10" t="s">
        <v>109</v>
      </c>
      <c r="C14" s="19"/>
      <c r="D14" s="19">
        <v>1</v>
      </c>
      <c r="E14" s="19"/>
      <c r="F14" s="19"/>
      <c r="G14" s="19"/>
      <c r="H14" s="19"/>
      <c r="I14" s="19"/>
      <c r="J14" s="19">
        <f t="shared" si="0"/>
        <v>1</v>
      </c>
    </row>
    <row r="15" spans="2:10">
      <c r="B15" s="10" t="s">
        <v>253</v>
      </c>
      <c r="C15" s="19"/>
      <c r="D15" s="19"/>
      <c r="E15" s="19"/>
      <c r="F15" s="19"/>
      <c r="G15" s="19">
        <v>1</v>
      </c>
      <c r="H15" s="19"/>
      <c r="I15" s="19"/>
      <c r="J15" s="19">
        <f t="shared" si="0"/>
        <v>1</v>
      </c>
    </row>
    <row r="16" spans="2:10">
      <c r="B16" s="10" t="s">
        <v>40</v>
      </c>
      <c r="C16" s="19">
        <v>1</v>
      </c>
      <c r="D16" s="19"/>
      <c r="E16" s="19"/>
      <c r="F16" s="19"/>
      <c r="G16" s="19"/>
      <c r="H16" s="19"/>
      <c r="I16" s="19"/>
      <c r="J16" s="19">
        <f t="shared" si="0"/>
        <v>1</v>
      </c>
    </row>
    <row r="17" spans="2:10">
      <c r="B17" s="10" t="s">
        <v>75</v>
      </c>
      <c r="C17" s="19">
        <v>1</v>
      </c>
      <c r="D17" s="19"/>
      <c r="E17" s="19"/>
      <c r="F17" s="19"/>
      <c r="G17" s="19"/>
      <c r="H17" s="19"/>
      <c r="I17" s="19"/>
      <c r="J17" s="19">
        <f t="shared" si="0"/>
        <v>1</v>
      </c>
    </row>
    <row r="18" spans="2:10">
      <c r="B18" s="10" t="s">
        <v>165</v>
      </c>
      <c r="C18" s="19"/>
      <c r="D18" s="19"/>
      <c r="E18" s="19">
        <v>1</v>
      </c>
      <c r="F18" s="19"/>
      <c r="G18" s="19"/>
      <c r="H18" s="19"/>
      <c r="I18" s="19"/>
      <c r="J18" s="19">
        <f t="shared" si="0"/>
        <v>1</v>
      </c>
    </row>
    <row r="19" spans="2:10">
      <c r="B19" s="10"/>
      <c r="C19" s="19"/>
      <c r="D19" s="19"/>
      <c r="E19" s="19"/>
      <c r="F19" s="19"/>
      <c r="G19" s="19"/>
      <c r="H19" s="19"/>
      <c r="I19" s="19"/>
      <c r="J19" s="19">
        <f t="shared" si="0"/>
        <v>0</v>
      </c>
    </row>
    <row r="20" spans="2:10">
      <c r="B20" s="10"/>
      <c r="C20" s="19"/>
      <c r="D20" s="19"/>
      <c r="E20" s="19"/>
      <c r="F20" s="19"/>
      <c r="G20" s="19"/>
      <c r="H20" s="19"/>
      <c r="I20" s="19"/>
      <c r="J20" s="19">
        <f t="shared" si="0"/>
        <v>0</v>
      </c>
    </row>
    <row r="21" spans="2:10">
      <c r="B21" s="10"/>
      <c r="C21" s="19"/>
      <c r="D21" s="19"/>
      <c r="E21" s="19"/>
      <c r="F21" s="19"/>
      <c r="G21" s="19"/>
      <c r="H21" s="19"/>
      <c r="I21" s="19"/>
      <c r="J21" s="19">
        <f t="shared" si="0"/>
        <v>0</v>
      </c>
    </row>
    <row r="22" spans="2:10">
      <c r="B22" s="10"/>
      <c r="C22" s="19"/>
      <c r="D22" s="19"/>
      <c r="E22" s="19"/>
      <c r="F22" s="19"/>
      <c r="G22" s="19"/>
      <c r="H22" s="19"/>
      <c r="I22" s="19"/>
      <c r="J22" s="19">
        <f t="shared" si="0"/>
        <v>0</v>
      </c>
    </row>
    <row r="23" spans="2:10">
      <c r="B23" s="10"/>
      <c r="C23" s="19"/>
      <c r="D23" s="19"/>
      <c r="E23" s="19"/>
      <c r="F23" s="19"/>
      <c r="G23" s="19"/>
      <c r="H23" s="19"/>
      <c r="I23" s="19"/>
      <c r="J23" s="19">
        <f t="shared" si="0"/>
        <v>0</v>
      </c>
    </row>
    <row r="24" spans="2:10">
      <c r="B24" s="10"/>
      <c r="C24" s="19"/>
      <c r="D24" s="19"/>
      <c r="E24" s="19"/>
      <c r="F24" s="19"/>
      <c r="G24" s="19"/>
      <c r="H24" s="19"/>
      <c r="I24" s="19"/>
      <c r="J24" s="19">
        <f t="shared" si="0"/>
        <v>0</v>
      </c>
    </row>
    <row r="25" spans="2:10">
      <c r="B25" s="10"/>
      <c r="C25" s="19"/>
      <c r="D25" s="19"/>
      <c r="E25" s="19"/>
      <c r="F25" s="19"/>
      <c r="G25" s="19"/>
      <c r="H25" s="19"/>
      <c r="I25" s="19"/>
      <c r="J25" s="19">
        <f t="shared" si="0"/>
        <v>0</v>
      </c>
    </row>
    <row r="26" spans="2:10">
      <c r="B26" s="10"/>
      <c r="C26" s="19"/>
      <c r="D26" s="19"/>
      <c r="E26" s="19"/>
      <c r="F26" s="19"/>
      <c r="G26" s="19"/>
      <c r="H26" s="19"/>
      <c r="I26" s="19"/>
      <c r="J26" s="19">
        <f t="shared" si="0"/>
        <v>0</v>
      </c>
    </row>
    <row r="27" spans="2:10">
      <c r="B27" s="10"/>
      <c r="C27" s="19"/>
      <c r="D27" s="19"/>
      <c r="E27" s="19"/>
      <c r="F27" s="19"/>
      <c r="G27" s="19"/>
      <c r="H27" s="19"/>
      <c r="I27" s="19"/>
      <c r="J27" s="19">
        <f t="shared" si="0"/>
        <v>0</v>
      </c>
    </row>
    <row r="28" spans="2:10">
      <c r="B28" s="10"/>
      <c r="C28" s="19"/>
      <c r="D28" s="19"/>
      <c r="E28" s="19"/>
      <c r="F28" s="19"/>
      <c r="G28" s="19"/>
      <c r="H28" s="19"/>
      <c r="I28" s="19"/>
      <c r="J28" s="19">
        <f t="shared" si="0"/>
        <v>0</v>
      </c>
    </row>
    <row r="29" spans="2:10">
      <c r="B29" s="10"/>
      <c r="C29" s="19"/>
      <c r="D29" s="19"/>
      <c r="E29" s="19"/>
      <c r="F29" s="19"/>
      <c r="G29" s="19"/>
      <c r="H29" s="19"/>
      <c r="I29" s="19"/>
      <c r="J29" s="19">
        <f t="shared" si="0"/>
        <v>0</v>
      </c>
    </row>
    <row r="30" spans="2:10">
      <c r="B30" s="10"/>
      <c r="C30" s="19"/>
      <c r="D30" s="19"/>
      <c r="E30" s="19"/>
      <c r="F30" s="19"/>
      <c r="G30" s="19"/>
      <c r="H30" s="19"/>
      <c r="I30" s="19"/>
      <c r="J30" s="19">
        <f t="shared" si="0"/>
        <v>0</v>
      </c>
    </row>
    <row r="31" spans="2:10">
      <c r="B31" s="10"/>
      <c r="C31" s="19"/>
      <c r="D31" s="19"/>
      <c r="E31" s="19"/>
      <c r="F31" s="19"/>
      <c r="G31" s="19"/>
      <c r="H31" s="19"/>
      <c r="I31" s="19"/>
      <c r="J31" s="19">
        <f t="shared" si="0"/>
        <v>0</v>
      </c>
    </row>
    <row r="32" spans="2:10">
      <c r="B32" s="10"/>
      <c r="C32" s="19"/>
      <c r="D32" s="19"/>
      <c r="E32" s="19"/>
      <c r="F32" s="19"/>
      <c r="G32" s="19"/>
      <c r="H32" s="19"/>
      <c r="I32" s="19"/>
      <c r="J32" s="19">
        <f t="shared" si="0"/>
        <v>0</v>
      </c>
    </row>
    <row r="33" spans="2:10">
      <c r="B33" s="10"/>
      <c r="C33" s="19"/>
      <c r="D33" s="19"/>
      <c r="E33" s="19"/>
      <c r="F33" s="19"/>
      <c r="G33" s="19"/>
      <c r="H33" s="19"/>
      <c r="I33" s="19"/>
      <c r="J33" s="19">
        <f t="shared" si="0"/>
        <v>0</v>
      </c>
    </row>
    <row r="34" spans="2:10">
      <c r="B34" s="10"/>
      <c r="C34" s="19"/>
      <c r="D34" s="19"/>
      <c r="E34" s="19"/>
      <c r="F34" s="19"/>
      <c r="G34" s="19"/>
      <c r="H34" s="19"/>
      <c r="I34" s="19"/>
      <c r="J34" s="19">
        <f t="shared" si="0"/>
        <v>0</v>
      </c>
    </row>
    <row r="35" spans="2:10">
      <c r="B35" s="10"/>
      <c r="C35" s="19"/>
      <c r="D35" s="19"/>
      <c r="E35" s="19"/>
      <c r="F35" s="19"/>
      <c r="G35" s="19"/>
      <c r="H35" s="19"/>
      <c r="I35" s="19"/>
      <c r="J35" s="19">
        <f t="shared" si="0"/>
        <v>0</v>
      </c>
    </row>
    <row r="36" spans="2:10">
      <c r="B36" s="10"/>
      <c r="C36" s="19"/>
      <c r="D36" s="19"/>
      <c r="E36" s="19"/>
      <c r="F36" s="19"/>
      <c r="G36" s="19"/>
      <c r="H36" s="19"/>
      <c r="I36" s="19"/>
      <c r="J36" s="19">
        <f t="shared" si="0"/>
        <v>0</v>
      </c>
    </row>
    <row r="37" spans="2:10">
      <c r="B37" s="10"/>
      <c r="C37" s="19"/>
      <c r="D37" s="19"/>
      <c r="E37" s="19"/>
      <c r="F37" s="19"/>
      <c r="G37" s="19"/>
      <c r="H37" s="19"/>
      <c r="I37" s="19"/>
      <c r="J37" s="19">
        <f t="shared" si="0"/>
        <v>0</v>
      </c>
    </row>
    <row r="38" spans="2:10">
      <c r="B38" s="10"/>
      <c r="C38" s="19"/>
      <c r="D38" s="19"/>
      <c r="E38" s="19"/>
      <c r="F38" s="19"/>
      <c r="G38" s="19"/>
      <c r="H38" s="19"/>
      <c r="I38" s="19"/>
      <c r="J38" s="19">
        <f t="shared" si="0"/>
        <v>0</v>
      </c>
    </row>
    <row r="39" spans="2:10">
      <c r="B39" s="10"/>
      <c r="C39" s="19"/>
      <c r="D39" s="19"/>
      <c r="E39" s="19"/>
      <c r="F39" s="19"/>
      <c r="G39" s="19"/>
      <c r="H39" s="19"/>
      <c r="I39" s="19"/>
      <c r="J39" s="19">
        <f t="shared" si="0"/>
        <v>0</v>
      </c>
    </row>
    <row r="40" spans="2:10">
      <c r="B40" s="10"/>
      <c r="C40" s="19"/>
      <c r="D40" s="19"/>
      <c r="E40" s="19"/>
      <c r="F40" s="19"/>
      <c r="G40" s="19"/>
      <c r="H40" s="19"/>
      <c r="I40" s="19"/>
      <c r="J40" s="19">
        <f t="shared" ref="J40:J71" si="1">SUM(C40:I40)</f>
        <v>0</v>
      </c>
    </row>
    <row r="41" spans="2:10">
      <c r="B41" s="10"/>
      <c r="C41" s="19"/>
      <c r="D41" s="19"/>
      <c r="E41" s="19"/>
      <c r="F41" s="19"/>
      <c r="G41" s="19"/>
      <c r="H41" s="19"/>
      <c r="I41" s="19"/>
      <c r="J41" s="19">
        <f t="shared" si="1"/>
        <v>0</v>
      </c>
    </row>
    <row r="42" spans="2:10">
      <c r="B42" s="10"/>
      <c r="C42" s="19"/>
      <c r="D42" s="19"/>
      <c r="E42" s="19"/>
      <c r="F42" s="19"/>
      <c r="G42" s="19"/>
      <c r="H42" s="19"/>
      <c r="I42" s="19"/>
      <c r="J42" s="19">
        <f t="shared" si="1"/>
        <v>0</v>
      </c>
    </row>
    <row r="43" spans="2:10">
      <c r="B43" s="10"/>
      <c r="C43" s="19"/>
      <c r="D43" s="19"/>
      <c r="E43" s="19"/>
      <c r="F43" s="19"/>
      <c r="G43" s="19"/>
      <c r="H43" s="19"/>
      <c r="I43" s="19"/>
      <c r="J43" s="19">
        <f t="shared" si="1"/>
        <v>0</v>
      </c>
    </row>
    <row r="44" spans="2:10">
      <c r="B44" s="10"/>
      <c r="C44" s="19"/>
      <c r="D44" s="19"/>
      <c r="E44" s="19"/>
      <c r="F44" s="19"/>
      <c r="G44" s="19"/>
      <c r="H44" s="19"/>
      <c r="I44" s="19"/>
      <c r="J44" s="19">
        <f t="shared" si="1"/>
        <v>0</v>
      </c>
    </row>
    <row r="45" spans="2:10">
      <c r="B45" s="10"/>
      <c r="C45" s="19"/>
      <c r="D45" s="19"/>
      <c r="E45" s="19"/>
      <c r="F45" s="19"/>
      <c r="G45" s="19"/>
      <c r="H45" s="19"/>
      <c r="I45" s="19"/>
      <c r="J45" s="19">
        <f t="shared" si="1"/>
        <v>0</v>
      </c>
    </row>
    <row r="46" spans="2:10">
      <c r="B46" s="10"/>
      <c r="C46" s="19"/>
      <c r="D46" s="19"/>
      <c r="E46" s="19"/>
      <c r="F46" s="19"/>
      <c r="G46" s="19"/>
      <c r="H46" s="19"/>
      <c r="I46" s="19"/>
      <c r="J46" s="19">
        <f t="shared" si="1"/>
        <v>0</v>
      </c>
    </row>
    <row r="47" spans="2:10">
      <c r="B47" s="10"/>
      <c r="C47" s="19"/>
      <c r="D47" s="19"/>
      <c r="E47" s="19"/>
      <c r="F47" s="19"/>
      <c r="G47" s="19"/>
      <c r="H47" s="19"/>
      <c r="I47" s="19"/>
      <c r="J47" s="19">
        <f t="shared" si="1"/>
        <v>0</v>
      </c>
    </row>
    <row r="48" spans="2:10">
      <c r="B48" s="10"/>
      <c r="C48" s="19"/>
      <c r="D48" s="19"/>
      <c r="E48" s="19"/>
      <c r="F48" s="19"/>
      <c r="G48" s="19"/>
      <c r="H48" s="19"/>
      <c r="I48" s="19"/>
      <c r="J48" s="19">
        <f t="shared" si="1"/>
        <v>0</v>
      </c>
    </row>
    <row r="49" spans="2:10">
      <c r="B49" s="10"/>
      <c r="C49" s="19"/>
      <c r="D49" s="19"/>
      <c r="E49" s="19"/>
      <c r="F49" s="19"/>
      <c r="G49" s="19"/>
      <c r="H49" s="19"/>
      <c r="I49" s="19"/>
      <c r="J49" s="19">
        <f t="shared" si="1"/>
        <v>0</v>
      </c>
    </row>
    <row r="50" spans="2:10">
      <c r="B50" s="10"/>
      <c r="C50" s="19"/>
      <c r="D50" s="19"/>
      <c r="E50" s="19"/>
      <c r="F50" s="19"/>
      <c r="G50" s="19"/>
      <c r="H50" s="19"/>
      <c r="I50" s="19"/>
      <c r="J50" s="19">
        <f t="shared" si="1"/>
        <v>0</v>
      </c>
    </row>
    <row r="51" spans="2:10">
      <c r="B51" s="10"/>
      <c r="C51" s="19"/>
      <c r="D51" s="19"/>
      <c r="E51" s="19"/>
      <c r="F51" s="19"/>
      <c r="G51" s="19"/>
      <c r="H51" s="19"/>
      <c r="I51" s="19"/>
      <c r="J51" s="19">
        <f t="shared" si="1"/>
        <v>0</v>
      </c>
    </row>
    <row r="52" spans="2:10">
      <c r="B52" s="10"/>
      <c r="C52" s="19"/>
      <c r="D52" s="19"/>
      <c r="E52" s="19"/>
      <c r="F52" s="19"/>
      <c r="G52" s="19"/>
      <c r="H52" s="19"/>
      <c r="I52" s="19"/>
      <c r="J52" s="19">
        <f t="shared" si="1"/>
        <v>0</v>
      </c>
    </row>
    <row r="53" spans="2:10">
      <c r="B53" s="10"/>
      <c r="C53" s="19"/>
      <c r="D53" s="19"/>
      <c r="E53" s="19"/>
      <c r="F53" s="19"/>
      <c r="G53" s="19"/>
      <c r="H53" s="19"/>
      <c r="I53" s="19"/>
      <c r="J53" s="19">
        <f t="shared" si="1"/>
        <v>0</v>
      </c>
    </row>
    <row r="54" spans="2:10">
      <c r="B54" s="10"/>
      <c r="C54" s="19"/>
      <c r="D54" s="19"/>
      <c r="E54" s="19"/>
      <c r="F54" s="19"/>
      <c r="G54" s="19"/>
      <c r="H54" s="19"/>
      <c r="I54" s="19"/>
      <c r="J54" s="19">
        <f t="shared" si="1"/>
        <v>0</v>
      </c>
    </row>
    <row r="55" spans="2:10">
      <c r="B55" s="10"/>
      <c r="C55" s="19"/>
      <c r="D55" s="19"/>
      <c r="E55" s="19"/>
      <c r="F55" s="19"/>
      <c r="G55" s="19"/>
      <c r="H55" s="19"/>
      <c r="I55" s="19"/>
      <c r="J55" s="19">
        <f t="shared" si="1"/>
        <v>0</v>
      </c>
    </row>
    <row r="56" spans="2:10">
      <c r="B56" s="10"/>
      <c r="C56" s="19"/>
      <c r="D56" s="19"/>
      <c r="E56" s="19"/>
      <c r="F56" s="19"/>
      <c r="G56" s="19"/>
      <c r="H56" s="19"/>
      <c r="I56" s="19"/>
      <c r="J56" s="19">
        <f t="shared" si="1"/>
        <v>0</v>
      </c>
    </row>
    <row r="57" spans="2:10">
      <c r="B57" s="10"/>
      <c r="C57" s="19"/>
      <c r="D57" s="19"/>
      <c r="E57" s="19"/>
      <c r="F57" s="19"/>
      <c r="G57" s="19"/>
      <c r="H57" s="19"/>
      <c r="I57" s="19"/>
      <c r="J57" s="19">
        <f t="shared" si="1"/>
        <v>0</v>
      </c>
    </row>
    <row r="58" spans="2:10">
      <c r="B58" s="10"/>
      <c r="C58" s="19"/>
      <c r="D58" s="19"/>
      <c r="E58" s="19"/>
      <c r="F58" s="19"/>
      <c r="G58" s="19"/>
      <c r="H58" s="19"/>
      <c r="I58" s="19"/>
      <c r="J58" s="19">
        <f t="shared" si="1"/>
        <v>0</v>
      </c>
    </row>
    <row r="59" spans="2:10">
      <c r="B59" s="10"/>
      <c r="C59" s="19"/>
      <c r="D59" s="19"/>
      <c r="E59" s="19"/>
      <c r="F59" s="19"/>
      <c r="G59" s="19"/>
      <c r="H59" s="19"/>
      <c r="I59" s="19"/>
      <c r="J59" s="19">
        <f t="shared" si="1"/>
        <v>0</v>
      </c>
    </row>
    <row r="61" spans="2:10">
      <c r="B61" s="38" t="s">
        <v>149</v>
      </c>
      <c r="C61" s="5">
        <f>SUM(C8:C60)</f>
        <v>3</v>
      </c>
      <c r="D61" s="5">
        <f>SUM(D8:D60)</f>
        <v>3</v>
      </c>
      <c r="E61" s="5">
        <f>SUM(E8:E60)</f>
        <v>3</v>
      </c>
      <c r="F61" s="5">
        <f>SUM(F8:F60)</f>
        <v>0</v>
      </c>
      <c r="G61" s="5">
        <f t="shared" ref="G61:J61" si="2">SUM(G8:G60)</f>
        <v>2</v>
      </c>
      <c r="H61" s="5">
        <f t="shared" si="2"/>
        <v>0</v>
      </c>
      <c r="I61" s="5">
        <f t="shared" si="2"/>
        <v>0</v>
      </c>
      <c r="J61" s="5">
        <f t="shared" si="2"/>
        <v>11</v>
      </c>
    </row>
  </sheetData>
  <autoFilter ref="B7:J59" xr:uid="{8268DB57-65E5-A44B-B4ED-21827ABD7F95}"/>
  <sortState xmlns:xlrd2="http://schemas.microsoft.com/office/spreadsheetml/2017/richdata2" ref="B8:J59">
    <sortCondition descending="1" ref="J8:J59"/>
    <sortCondition ref="B8:B59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37"/>
  <sheetViews>
    <sheetView workbookViewId="0">
      <pane ySplit="8" topLeftCell="A9" activePane="bottomLeft" state="frozen"/>
      <selection activeCell="J24" sqref="J24"/>
      <selection pane="bottomLeft" activeCell="Q38" sqref="Q38"/>
    </sheetView>
  </sheetViews>
  <sheetFormatPr defaultColWidth="10.875" defaultRowHeight="15.75"/>
  <cols>
    <col min="1" max="1" width="4.375" style="1" customWidth="1"/>
    <col min="2" max="2" width="19.375" style="1" customWidth="1"/>
    <col min="3" max="22" width="7.875" style="1" customWidth="1"/>
    <col min="23" max="23" width="7.875" style="8" customWidth="1"/>
    <col min="24" max="26" width="7.875" style="1" customWidth="1"/>
    <col min="27" max="16384" width="10.875" style="1"/>
  </cols>
  <sheetData>
    <row r="2" spans="2:26">
      <c r="B2" s="25" t="s">
        <v>148</v>
      </c>
    </row>
    <row r="3" spans="2:26">
      <c r="B3" s="25"/>
    </row>
    <row r="4" spans="2:26">
      <c r="B4" s="25" t="s">
        <v>152</v>
      </c>
      <c r="D4" s="105">
        <f>Results!E2</f>
        <v>44464</v>
      </c>
      <c r="E4" s="105"/>
    </row>
    <row r="6" spans="2:26" ht="26.25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20"/>
    </row>
    <row r="7" spans="2:26" ht="15.95" customHeight="1">
      <c r="B7" s="15" t="s">
        <v>84</v>
      </c>
      <c r="C7" s="121" t="s">
        <v>70</v>
      </c>
      <c r="D7" s="122"/>
      <c r="E7" s="123"/>
      <c r="F7" s="124" t="s">
        <v>73</v>
      </c>
      <c r="G7" s="122"/>
      <c r="H7" s="123"/>
      <c r="I7" s="124" t="s">
        <v>71</v>
      </c>
      <c r="J7" s="122"/>
      <c r="K7" s="123"/>
      <c r="L7" s="124" t="s">
        <v>72</v>
      </c>
      <c r="M7" s="122"/>
      <c r="N7" s="123"/>
      <c r="O7" s="124" t="s">
        <v>69</v>
      </c>
      <c r="P7" s="122"/>
      <c r="Q7" s="123"/>
      <c r="R7" s="124" t="s">
        <v>77</v>
      </c>
      <c r="S7" s="122"/>
      <c r="T7" s="123"/>
      <c r="U7" s="124" t="s">
        <v>78</v>
      </c>
      <c r="V7" s="122"/>
      <c r="W7" s="123"/>
      <c r="X7" s="124" t="s">
        <v>85</v>
      </c>
      <c r="Y7" s="122"/>
      <c r="Z7" s="123"/>
    </row>
    <row r="8" spans="2:26">
      <c r="B8" s="16" t="s">
        <v>74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2:26">
      <c r="B9" s="11" t="s">
        <v>29</v>
      </c>
      <c r="C9" s="12"/>
      <c r="D9" s="12"/>
      <c r="E9" s="30">
        <f t="shared" ref="E9:E23" si="0">C9+D9</f>
        <v>0</v>
      </c>
      <c r="F9" s="12"/>
      <c r="G9" s="12">
        <v>1</v>
      </c>
      <c r="H9" s="30">
        <f t="shared" ref="H9:H23" si="1">F9+G9</f>
        <v>1</v>
      </c>
      <c r="I9" s="12"/>
      <c r="J9" s="12"/>
      <c r="K9" s="30">
        <f t="shared" ref="K9:K23" si="2">I9+J9</f>
        <v>0</v>
      </c>
      <c r="L9" s="12"/>
      <c r="M9" s="12"/>
      <c r="N9" s="30">
        <f t="shared" ref="N9:N23" si="3">L9+M9</f>
        <v>0</v>
      </c>
      <c r="O9" s="12"/>
      <c r="P9" s="12"/>
      <c r="Q9" s="30">
        <f t="shared" ref="Q9:Q23" si="4">O9+P9</f>
        <v>0</v>
      </c>
      <c r="R9" s="12"/>
      <c r="S9" s="12"/>
      <c r="T9" s="30">
        <f t="shared" ref="T9:T23" si="5">R9+S9</f>
        <v>0</v>
      </c>
      <c r="U9" s="12"/>
      <c r="V9" s="12"/>
      <c r="W9" s="30">
        <f t="shared" ref="W9:W23" si="6">U9+V9</f>
        <v>0</v>
      </c>
      <c r="X9" s="12">
        <f t="shared" ref="X9:X23" si="7">C9+F9+I9+L9+O9+R9+U9</f>
        <v>0</v>
      </c>
      <c r="Y9" s="12">
        <f t="shared" ref="Y9:Y23" si="8">D9+G9+J9+M9+P9+S9+V9</f>
        <v>1</v>
      </c>
      <c r="Z9" s="30">
        <f t="shared" ref="Z9:Z23" si="9">X9+Y9</f>
        <v>1</v>
      </c>
    </row>
    <row r="10" spans="2:26">
      <c r="B10" s="11" t="s">
        <v>54</v>
      </c>
      <c r="C10" s="12"/>
      <c r="D10" s="12"/>
      <c r="E10" s="30">
        <f t="shared" si="0"/>
        <v>0</v>
      </c>
      <c r="F10" s="12"/>
      <c r="G10" s="12"/>
      <c r="H10" s="30">
        <f t="shared" si="1"/>
        <v>0</v>
      </c>
      <c r="I10" s="12"/>
      <c r="J10" s="12">
        <v>1</v>
      </c>
      <c r="K10" s="30">
        <f t="shared" si="2"/>
        <v>1</v>
      </c>
      <c r="L10" s="12"/>
      <c r="M10" s="12"/>
      <c r="N10" s="30">
        <f t="shared" si="3"/>
        <v>0</v>
      </c>
      <c r="O10" s="12"/>
      <c r="P10" s="12"/>
      <c r="Q10" s="30">
        <f t="shared" si="4"/>
        <v>0</v>
      </c>
      <c r="R10" s="12"/>
      <c r="S10" s="12"/>
      <c r="T10" s="30">
        <f t="shared" si="5"/>
        <v>0</v>
      </c>
      <c r="U10" s="12"/>
      <c r="V10" s="12"/>
      <c r="W10" s="30">
        <f t="shared" si="6"/>
        <v>0</v>
      </c>
      <c r="X10" s="12">
        <f t="shared" si="7"/>
        <v>0</v>
      </c>
      <c r="Y10" s="12">
        <f t="shared" si="8"/>
        <v>1</v>
      </c>
      <c r="Z10" s="30">
        <f t="shared" si="9"/>
        <v>1</v>
      </c>
    </row>
    <row r="11" spans="2:26">
      <c r="B11" s="11"/>
      <c r="C11" s="12"/>
      <c r="D11" s="12"/>
      <c r="E11" s="30">
        <f t="shared" si="0"/>
        <v>0</v>
      </c>
      <c r="F11" s="12"/>
      <c r="G11" s="12"/>
      <c r="H11" s="30">
        <f t="shared" si="1"/>
        <v>0</v>
      </c>
      <c r="I11" s="12"/>
      <c r="J11" s="12"/>
      <c r="K11" s="30">
        <f t="shared" si="2"/>
        <v>0</v>
      </c>
      <c r="L11" s="12"/>
      <c r="M11" s="12"/>
      <c r="N11" s="30">
        <f t="shared" si="3"/>
        <v>0</v>
      </c>
      <c r="O11" s="12"/>
      <c r="P11" s="12"/>
      <c r="Q11" s="30">
        <f t="shared" si="4"/>
        <v>0</v>
      </c>
      <c r="R11" s="12"/>
      <c r="S11" s="12"/>
      <c r="T11" s="30">
        <f t="shared" si="5"/>
        <v>0</v>
      </c>
      <c r="U11" s="12"/>
      <c r="V11" s="12"/>
      <c r="W11" s="30">
        <f t="shared" si="6"/>
        <v>0</v>
      </c>
      <c r="X11" s="12">
        <f t="shared" si="7"/>
        <v>0</v>
      </c>
      <c r="Y11" s="12">
        <f t="shared" si="8"/>
        <v>0</v>
      </c>
      <c r="Z11" s="30">
        <f t="shared" si="9"/>
        <v>0</v>
      </c>
    </row>
    <row r="12" spans="2:26">
      <c r="B12" s="11"/>
      <c r="C12" s="12"/>
      <c r="D12" s="12"/>
      <c r="E12" s="30">
        <f t="shared" si="0"/>
        <v>0</v>
      </c>
      <c r="F12" s="12"/>
      <c r="G12" s="12"/>
      <c r="H12" s="30">
        <f t="shared" si="1"/>
        <v>0</v>
      </c>
      <c r="I12" s="12"/>
      <c r="J12" s="12"/>
      <c r="K12" s="30">
        <f t="shared" si="2"/>
        <v>0</v>
      </c>
      <c r="L12" s="12"/>
      <c r="M12" s="12"/>
      <c r="N12" s="30">
        <f t="shared" si="3"/>
        <v>0</v>
      </c>
      <c r="O12" s="12"/>
      <c r="P12" s="12"/>
      <c r="Q12" s="30">
        <f t="shared" si="4"/>
        <v>0</v>
      </c>
      <c r="R12" s="12"/>
      <c r="S12" s="12"/>
      <c r="T12" s="30">
        <f t="shared" si="5"/>
        <v>0</v>
      </c>
      <c r="U12" s="12"/>
      <c r="V12" s="12"/>
      <c r="W12" s="30">
        <f t="shared" si="6"/>
        <v>0</v>
      </c>
      <c r="X12" s="12">
        <f t="shared" si="7"/>
        <v>0</v>
      </c>
      <c r="Y12" s="12">
        <f t="shared" si="8"/>
        <v>0</v>
      </c>
      <c r="Z12" s="30">
        <f t="shared" si="9"/>
        <v>0</v>
      </c>
    </row>
    <row r="13" spans="2:26">
      <c r="B13" s="11"/>
      <c r="C13" s="12"/>
      <c r="D13" s="12"/>
      <c r="E13" s="30">
        <f t="shared" si="0"/>
        <v>0</v>
      </c>
      <c r="F13" s="12"/>
      <c r="G13" s="12"/>
      <c r="H13" s="30">
        <f t="shared" si="1"/>
        <v>0</v>
      </c>
      <c r="I13" s="12"/>
      <c r="J13" s="12"/>
      <c r="K13" s="30">
        <f t="shared" si="2"/>
        <v>0</v>
      </c>
      <c r="L13" s="12"/>
      <c r="M13" s="12"/>
      <c r="N13" s="30">
        <f t="shared" si="3"/>
        <v>0</v>
      </c>
      <c r="O13" s="12"/>
      <c r="P13" s="12"/>
      <c r="Q13" s="30">
        <f t="shared" si="4"/>
        <v>0</v>
      </c>
      <c r="R13" s="12"/>
      <c r="S13" s="12"/>
      <c r="T13" s="30">
        <f t="shared" si="5"/>
        <v>0</v>
      </c>
      <c r="U13" s="12"/>
      <c r="V13" s="12"/>
      <c r="W13" s="30">
        <f t="shared" si="6"/>
        <v>0</v>
      </c>
      <c r="X13" s="12">
        <f t="shared" si="7"/>
        <v>0</v>
      </c>
      <c r="Y13" s="12">
        <f t="shared" si="8"/>
        <v>0</v>
      </c>
      <c r="Z13" s="30">
        <f t="shared" si="9"/>
        <v>0</v>
      </c>
    </row>
    <row r="14" spans="2:26">
      <c r="B14" s="11"/>
      <c r="C14" s="12"/>
      <c r="D14" s="12"/>
      <c r="E14" s="30">
        <f t="shared" si="0"/>
        <v>0</v>
      </c>
      <c r="F14" s="12"/>
      <c r="G14" s="12"/>
      <c r="H14" s="30">
        <f t="shared" si="1"/>
        <v>0</v>
      </c>
      <c r="I14" s="12"/>
      <c r="J14" s="12"/>
      <c r="K14" s="30">
        <f t="shared" si="2"/>
        <v>0</v>
      </c>
      <c r="L14" s="12"/>
      <c r="M14" s="12"/>
      <c r="N14" s="30">
        <f t="shared" si="3"/>
        <v>0</v>
      </c>
      <c r="O14" s="12"/>
      <c r="P14" s="12"/>
      <c r="Q14" s="30">
        <f t="shared" si="4"/>
        <v>0</v>
      </c>
      <c r="R14" s="12"/>
      <c r="S14" s="12"/>
      <c r="T14" s="30">
        <f t="shared" si="5"/>
        <v>0</v>
      </c>
      <c r="U14" s="12"/>
      <c r="V14" s="12"/>
      <c r="W14" s="30">
        <f t="shared" si="6"/>
        <v>0</v>
      </c>
      <c r="X14" s="12">
        <f t="shared" si="7"/>
        <v>0</v>
      </c>
      <c r="Y14" s="12">
        <f t="shared" si="8"/>
        <v>0</v>
      </c>
      <c r="Z14" s="30">
        <f t="shared" si="9"/>
        <v>0</v>
      </c>
    </row>
    <row r="15" spans="2:26">
      <c r="B15" s="11"/>
      <c r="C15" s="12"/>
      <c r="D15" s="12"/>
      <c r="E15" s="30">
        <f t="shared" si="0"/>
        <v>0</v>
      </c>
      <c r="F15" s="12"/>
      <c r="G15" s="12"/>
      <c r="H15" s="30">
        <f t="shared" si="1"/>
        <v>0</v>
      </c>
      <c r="I15" s="12"/>
      <c r="J15" s="12"/>
      <c r="K15" s="30">
        <f t="shared" si="2"/>
        <v>0</v>
      </c>
      <c r="L15" s="12"/>
      <c r="M15" s="12"/>
      <c r="N15" s="30">
        <f t="shared" si="3"/>
        <v>0</v>
      </c>
      <c r="O15" s="12"/>
      <c r="P15" s="12"/>
      <c r="Q15" s="30">
        <f t="shared" si="4"/>
        <v>0</v>
      </c>
      <c r="R15" s="12"/>
      <c r="S15" s="12"/>
      <c r="T15" s="30">
        <f t="shared" si="5"/>
        <v>0</v>
      </c>
      <c r="U15" s="12"/>
      <c r="V15" s="12"/>
      <c r="W15" s="30">
        <f t="shared" si="6"/>
        <v>0</v>
      </c>
      <c r="X15" s="12">
        <f t="shared" si="7"/>
        <v>0</v>
      </c>
      <c r="Y15" s="12">
        <f t="shared" si="8"/>
        <v>0</v>
      </c>
      <c r="Z15" s="30">
        <f t="shared" si="9"/>
        <v>0</v>
      </c>
    </row>
    <row r="16" spans="2:26">
      <c r="B16" s="11"/>
      <c r="C16" s="12"/>
      <c r="D16" s="12"/>
      <c r="E16" s="30">
        <f t="shared" si="0"/>
        <v>0</v>
      </c>
      <c r="F16" s="12"/>
      <c r="G16" s="12"/>
      <c r="H16" s="30">
        <f t="shared" si="1"/>
        <v>0</v>
      </c>
      <c r="I16" s="12"/>
      <c r="J16" s="12"/>
      <c r="K16" s="30">
        <f t="shared" si="2"/>
        <v>0</v>
      </c>
      <c r="L16" s="12"/>
      <c r="M16" s="12"/>
      <c r="N16" s="30">
        <f t="shared" si="3"/>
        <v>0</v>
      </c>
      <c r="O16" s="12"/>
      <c r="P16" s="12"/>
      <c r="Q16" s="30">
        <f t="shared" si="4"/>
        <v>0</v>
      </c>
      <c r="R16" s="12"/>
      <c r="S16" s="12"/>
      <c r="T16" s="30">
        <f t="shared" si="5"/>
        <v>0</v>
      </c>
      <c r="U16" s="12"/>
      <c r="V16" s="12"/>
      <c r="W16" s="30">
        <f t="shared" si="6"/>
        <v>0</v>
      </c>
      <c r="X16" s="12">
        <f t="shared" si="7"/>
        <v>0</v>
      </c>
      <c r="Y16" s="12">
        <f t="shared" si="8"/>
        <v>0</v>
      </c>
      <c r="Z16" s="30">
        <f t="shared" si="9"/>
        <v>0</v>
      </c>
    </row>
    <row r="17" spans="2:26">
      <c r="B17" s="11"/>
      <c r="C17" s="12"/>
      <c r="D17" s="12"/>
      <c r="E17" s="30">
        <f t="shared" si="0"/>
        <v>0</v>
      </c>
      <c r="F17" s="12"/>
      <c r="G17" s="12"/>
      <c r="H17" s="30">
        <f t="shared" si="1"/>
        <v>0</v>
      </c>
      <c r="I17" s="12"/>
      <c r="J17" s="12"/>
      <c r="K17" s="30">
        <f t="shared" si="2"/>
        <v>0</v>
      </c>
      <c r="L17" s="12"/>
      <c r="M17" s="12"/>
      <c r="N17" s="30">
        <f t="shared" si="3"/>
        <v>0</v>
      </c>
      <c r="O17" s="12"/>
      <c r="P17" s="12"/>
      <c r="Q17" s="30">
        <f t="shared" si="4"/>
        <v>0</v>
      </c>
      <c r="R17" s="12"/>
      <c r="S17" s="12"/>
      <c r="T17" s="30">
        <f t="shared" si="5"/>
        <v>0</v>
      </c>
      <c r="U17" s="12"/>
      <c r="V17" s="12"/>
      <c r="W17" s="30">
        <f t="shared" si="6"/>
        <v>0</v>
      </c>
      <c r="X17" s="12">
        <f t="shared" si="7"/>
        <v>0</v>
      </c>
      <c r="Y17" s="12">
        <f t="shared" si="8"/>
        <v>0</v>
      </c>
      <c r="Z17" s="30">
        <f t="shared" si="9"/>
        <v>0</v>
      </c>
    </row>
    <row r="18" spans="2:26">
      <c r="B18" s="11"/>
      <c r="C18" s="12"/>
      <c r="D18" s="12"/>
      <c r="E18" s="30">
        <f t="shared" si="0"/>
        <v>0</v>
      </c>
      <c r="F18" s="12"/>
      <c r="G18" s="12"/>
      <c r="H18" s="30">
        <f t="shared" si="1"/>
        <v>0</v>
      </c>
      <c r="I18" s="12"/>
      <c r="J18" s="12"/>
      <c r="K18" s="30">
        <f t="shared" si="2"/>
        <v>0</v>
      </c>
      <c r="L18" s="12"/>
      <c r="M18" s="12"/>
      <c r="N18" s="30">
        <f t="shared" si="3"/>
        <v>0</v>
      </c>
      <c r="O18" s="12"/>
      <c r="P18" s="12"/>
      <c r="Q18" s="30">
        <f t="shared" si="4"/>
        <v>0</v>
      </c>
      <c r="R18" s="12"/>
      <c r="S18" s="12"/>
      <c r="T18" s="30">
        <f t="shared" si="5"/>
        <v>0</v>
      </c>
      <c r="U18" s="12"/>
      <c r="V18" s="12"/>
      <c r="W18" s="30">
        <f t="shared" si="6"/>
        <v>0</v>
      </c>
      <c r="X18" s="12">
        <f t="shared" si="7"/>
        <v>0</v>
      </c>
      <c r="Y18" s="12">
        <f t="shared" si="8"/>
        <v>0</v>
      </c>
      <c r="Z18" s="30">
        <f t="shared" si="9"/>
        <v>0</v>
      </c>
    </row>
    <row r="19" spans="2:26">
      <c r="B19" s="11"/>
      <c r="C19" s="12"/>
      <c r="D19" s="12"/>
      <c r="E19" s="30">
        <f t="shared" si="0"/>
        <v>0</v>
      </c>
      <c r="F19" s="12"/>
      <c r="G19" s="12"/>
      <c r="H19" s="30">
        <f t="shared" si="1"/>
        <v>0</v>
      </c>
      <c r="I19" s="12"/>
      <c r="J19" s="12"/>
      <c r="K19" s="30">
        <f t="shared" si="2"/>
        <v>0</v>
      </c>
      <c r="L19" s="12"/>
      <c r="M19" s="12"/>
      <c r="N19" s="30">
        <f t="shared" si="3"/>
        <v>0</v>
      </c>
      <c r="O19" s="12"/>
      <c r="P19" s="12"/>
      <c r="Q19" s="30">
        <f t="shared" si="4"/>
        <v>0</v>
      </c>
      <c r="R19" s="12"/>
      <c r="S19" s="12"/>
      <c r="T19" s="30">
        <f t="shared" si="5"/>
        <v>0</v>
      </c>
      <c r="U19" s="12"/>
      <c r="V19" s="12"/>
      <c r="W19" s="30">
        <f t="shared" si="6"/>
        <v>0</v>
      </c>
      <c r="X19" s="12">
        <f t="shared" si="7"/>
        <v>0</v>
      </c>
      <c r="Y19" s="12">
        <f t="shared" si="8"/>
        <v>0</v>
      </c>
      <c r="Z19" s="30">
        <f t="shared" si="9"/>
        <v>0</v>
      </c>
    </row>
    <row r="20" spans="2:26">
      <c r="B20" s="11"/>
      <c r="C20" s="12"/>
      <c r="D20" s="12"/>
      <c r="E20" s="30">
        <f t="shared" si="0"/>
        <v>0</v>
      </c>
      <c r="F20" s="12"/>
      <c r="G20" s="12"/>
      <c r="H20" s="30">
        <f t="shared" si="1"/>
        <v>0</v>
      </c>
      <c r="I20" s="12"/>
      <c r="J20" s="12"/>
      <c r="K20" s="30">
        <f t="shared" si="2"/>
        <v>0</v>
      </c>
      <c r="L20" s="12"/>
      <c r="M20" s="12"/>
      <c r="N20" s="30">
        <f t="shared" si="3"/>
        <v>0</v>
      </c>
      <c r="O20" s="12"/>
      <c r="P20" s="12"/>
      <c r="Q20" s="30">
        <f t="shared" si="4"/>
        <v>0</v>
      </c>
      <c r="R20" s="12"/>
      <c r="S20" s="12"/>
      <c r="T20" s="30">
        <f t="shared" si="5"/>
        <v>0</v>
      </c>
      <c r="U20" s="12"/>
      <c r="V20" s="12"/>
      <c r="W20" s="30">
        <f t="shared" si="6"/>
        <v>0</v>
      </c>
      <c r="X20" s="12">
        <f t="shared" si="7"/>
        <v>0</v>
      </c>
      <c r="Y20" s="12">
        <f t="shared" si="8"/>
        <v>0</v>
      </c>
      <c r="Z20" s="30">
        <f t="shared" si="9"/>
        <v>0</v>
      </c>
    </row>
    <row r="21" spans="2:26">
      <c r="B21" s="11"/>
      <c r="C21" s="12"/>
      <c r="D21" s="12"/>
      <c r="E21" s="30">
        <f t="shared" si="0"/>
        <v>0</v>
      </c>
      <c r="F21" s="12"/>
      <c r="G21" s="12"/>
      <c r="H21" s="30">
        <f t="shared" si="1"/>
        <v>0</v>
      </c>
      <c r="I21" s="12"/>
      <c r="J21" s="12"/>
      <c r="K21" s="30">
        <f t="shared" si="2"/>
        <v>0</v>
      </c>
      <c r="L21" s="12"/>
      <c r="M21" s="12"/>
      <c r="N21" s="30">
        <f t="shared" si="3"/>
        <v>0</v>
      </c>
      <c r="O21" s="12"/>
      <c r="P21" s="12"/>
      <c r="Q21" s="30">
        <f t="shared" si="4"/>
        <v>0</v>
      </c>
      <c r="R21" s="12"/>
      <c r="S21" s="12"/>
      <c r="T21" s="30">
        <f t="shared" si="5"/>
        <v>0</v>
      </c>
      <c r="U21" s="12"/>
      <c r="V21" s="12"/>
      <c r="W21" s="30">
        <f t="shared" si="6"/>
        <v>0</v>
      </c>
      <c r="X21" s="12">
        <f t="shared" si="7"/>
        <v>0</v>
      </c>
      <c r="Y21" s="12">
        <f t="shared" si="8"/>
        <v>0</v>
      </c>
      <c r="Z21" s="30">
        <f t="shared" si="9"/>
        <v>0</v>
      </c>
    </row>
    <row r="22" spans="2:26">
      <c r="B22" s="11"/>
      <c r="C22" s="12"/>
      <c r="D22" s="12"/>
      <c r="E22" s="30">
        <f t="shared" si="0"/>
        <v>0</v>
      </c>
      <c r="F22" s="12"/>
      <c r="G22" s="12"/>
      <c r="H22" s="30">
        <f t="shared" si="1"/>
        <v>0</v>
      </c>
      <c r="I22" s="12"/>
      <c r="J22" s="12"/>
      <c r="K22" s="30">
        <f t="shared" si="2"/>
        <v>0</v>
      </c>
      <c r="L22" s="12"/>
      <c r="M22" s="12"/>
      <c r="N22" s="30">
        <f t="shared" si="3"/>
        <v>0</v>
      </c>
      <c r="O22" s="12"/>
      <c r="P22" s="12"/>
      <c r="Q22" s="30">
        <f t="shared" si="4"/>
        <v>0</v>
      </c>
      <c r="R22" s="12"/>
      <c r="S22" s="12"/>
      <c r="T22" s="30">
        <f t="shared" si="5"/>
        <v>0</v>
      </c>
      <c r="U22" s="12"/>
      <c r="V22" s="12"/>
      <c r="W22" s="30">
        <f t="shared" si="6"/>
        <v>0</v>
      </c>
      <c r="X22" s="12">
        <f t="shared" si="7"/>
        <v>0</v>
      </c>
      <c r="Y22" s="12">
        <f t="shared" si="8"/>
        <v>0</v>
      </c>
      <c r="Z22" s="30">
        <f t="shared" si="9"/>
        <v>0</v>
      </c>
    </row>
    <row r="23" spans="2:26">
      <c r="B23" s="11"/>
      <c r="C23" s="12"/>
      <c r="D23" s="12"/>
      <c r="E23" s="30">
        <f t="shared" si="0"/>
        <v>0</v>
      </c>
      <c r="F23" s="12"/>
      <c r="G23" s="12"/>
      <c r="H23" s="30">
        <f t="shared" si="1"/>
        <v>0</v>
      </c>
      <c r="I23" s="12"/>
      <c r="J23" s="12"/>
      <c r="K23" s="30">
        <f t="shared" si="2"/>
        <v>0</v>
      </c>
      <c r="L23" s="12"/>
      <c r="M23" s="12"/>
      <c r="N23" s="30">
        <f t="shared" si="3"/>
        <v>0</v>
      </c>
      <c r="O23" s="12"/>
      <c r="P23" s="12"/>
      <c r="Q23" s="30">
        <f t="shared" si="4"/>
        <v>0</v>
      </c>
      <c r="R23" s="12"/>
      <c r="S23" s="12"/>
      <c r="T23" s="30">
        <f t="shared" si="5"/>
        <v>0</v>
      </c>
      <c r="U23" s="12"/>
      <c r="V23" s="12"/>
      <c r="W23" s="30">
        <f t="shared" si="6"/>
        <v>0</v>
      </c>
      <c r="X23" s="12">
        <f t="shared" si="7"/>
        <v>0</v>
      </c>
      <c r="Y23" s="12">
        <f t="shared" si="8"/>
        <v>0</v>
      </c>
      <c r="Z23" s="30">
        <f t="shared" si="9"/>
        <v>0</v>
      </c>
    </row>
    <row r="24" spans="2:26" hidden="1">
      <c r="B24" s="11"/>
      <c r="C24" s="12"/>
      <c r="D24" s="12"/>
      <c r="E24" s="30">
        <f t="shared" ref="E24:E28" si="10">C24+D24</f>
        <v>0</v>
      </c>
      <c r="F24" s="12"/>
      <c r="G24" s="12"/>
      <c r="H24" s="30">
        <f t="shared" ref="H24:H28" si="11">F24+G24</f>
        <v>0</v>
      </c>
      <c r="I24" s="12"/>
      <c r="J24" s="12"/>
      <c r="K24" s="30">
        <f t="shared" ref="K24:K28" si="12">I24+J24</f>
        <v>0</v>
      </c>
      <c r="L24" s="12"/>
      <c r="M24" s="12"/>
      <c r="N24" s="30">
        <f t="shared" ref="N24:N28" si="13">L24+M24</f>
        <v>0</v>
      </c>
      <c r="O24" s="12"/>
      <c r="P24" s="12"/>
      <c r="Q24" s="30">
        <f t="shared" ref="Q24:Q28" si="14">O24+P24</f>
        <v>0</v>
      </c>
      <c r="R24" s="12"/>
      <c r="S24" s="12"/>
      <c r="T24" s="30">
        <f t="shared" ref="T24:T28" si="15">R24+S24</f>
        <v>0</v>
      </c>
      <c r="U24" s="12"/>
      <c r="V24" s="12"/>
      <c r="W24" s="30">
        <f t="shared" ref="W24:W28" si="16">U24+V24</f>
        <v>0</v>
      </c>
      <c r="X24" s="12">
        <f t="shared" ref="X24:X28" si="17">C24+F24+I24+L24+O24+R24+U24</f>
        <v>0</v>
      </c>
      <c r="Y24" s="12">
        <f t="shared" ref="Y24:Y28" si="18">D24+G24+J24+M24+P24+S24+V24</f>
        <v>0</v>
      </c>
      <c r="Z24" s="30">
        <f t="shared" ref="Z24:Z28" si="19">X24+Y24</f>
        <v>0</v>
      </c>
    </row>
    <row r="25" spans="2:26" hidden="1">
      <c r="B25" s="11"/>
      <c r="C25" s="12"/>
      <c r="D25" s="12"/>
      <c r="E25" s="30">
        <f t="shared" si="10"/>
        <v>0</v>
      </c>
      <c r="F25" s="12"/>
      <c r="G25" s="12"/>
      <c r="H25" s="30">
        <f t="shared" si="11"/>
        <v>0</v>
      </c>
      <c r="I25" s="12"/>
      <c r="J25" s="12"/>
      <c r="K25" s="30">
        <f t="shared" si="12"/>
        <v>0</v>
      </c>
      <c r="L25" s="12"/>
      <c r="M25" s="12"/>
      <c r="N25" s="30">
        <f t="shared" si="13"/>
        <v>0</v>
      </c>
      <c r="O25" s="12"/>
      <c r="P25" s="12"/>
      <c r="Q25" s="30">
        <f t="shared" si="14"/>
        <v>0</v>
      </c>
      <c r="R25" s="12"/>
      <c r="S25" s="12"/>
      <c r="T25" s="30">
        <f t="shared" si="15"/>
        <v>0</v>
      </c>
      <c r="U25" s="12"/>
      <c r="V25" s="12"/>
      <c r="W25" s="30">
        <f t="shared" si="16"/>
        <v>0</v>
      </c>
      <c r="X25" s="12">
        <f t="shared" si="17"/>
        <v>0</v>
      </c>
      <c r="Y25" s="12">
        <f t="shared" si="18"/>
        <v>0</v>
      </c>
      <c r="Z25" s="30">
        <f t="shared" si="19"/>
        <v>0</v>
      </c>
    </row>
    <row r="26" spans="2:26" hidden="1">
      <c r="B26" s="11"/>
      <c r="C26" s="12"/>
      <c r="D26" s="12"/>
      <c r="E26" s="30">
        <f t="shared" si="10"/>
        <v>0</v>
      </c>
      <c r="F26" s="12"/>
      <c r="G26" s="12"/>
      <c r="H26" s="30">
        <f t="shared" si="11"/>
        <v>0</v>
      </c>
      <c r="I26" s="12"/>
      <c r="J26" s="12"/>
      <c r="K26" s="30">
        <f t="shared" si="12"/>
        <v>0</v>
      </c>
      <c r="L26" s="12"/>
      <c r="M26" s="12"/>
      <c r="N26" s="30">
        <f t="shared" si="13"/>
        <v>0</v>
      </c>
      <c r="O26" s="12"/>
      <c r="P26" s="12"/>
      <c r="Q26" s="30">
        <f t="shared" si="14"/>
        <v>0</v>
      </c>
      <c r="R26" s="12"/>
      <c r="S26" s="12"/>
      <c r="T26" s="30">
        <f t="shared" si="15"/>
        <v>0</v>
      </c>
      <c r="U26" s="12"/>
      <c r="V26" s="12"/>
      <c r="W26" s="30">
        <f t="shared" si="16"/>
        <v>0</v>
      </c>
      <c r="X26" s="12">
        <f t="shared" si="17"/>
        <v>0</v>
      </c>
      <c r="Y26" s="12">
        <f t="shared" si="18"/>
        <v>0</v>
      </c>
      <c r="Z26" s="30">
        <f t="shared" si="19"/>
        <v>0</v>
      </c>
    </row>
    <row r="27" spans="2:26" hidden="1">
      <c r="B27" s="11"/>
      <c r="C27" s="12"/>
      <c r="D27" s="12"/>
      <c r="E27" s="30">
        <f t="shared" si="10"/>
        <v>0</v>
      </c>
      <c r="F27" s="12"/>
      <c r="G27" s="12"/>
      <c r="H27" s="30">
        <f t="shared" si="11"/>
        <v>0</v>
      </c>
      <c r="I27" s="12"/>
      <c r="J27" s="12"/>
      <c r="K27" s="30">
        <f t="shared" si="12"/>
        <v>0</v>
      </c>
      <c r="L27" s="12"/>
      <c r="M27" s="12"/>
      <c r="N27" s="30">
        <f t="shared" si="13"/>
        <v>0</v>
      </c>
      <c r="O27" s="12"/>
      <c r="P27" s="12"/>
      <c r="Q27" s="30">
        <f t="shared" si="14"/>
        <v>0</v>
      </c>
      <c r="R27" s="12"/>
      <c r="S27" s="12"/>
      <c r="T27" s="30">
        <f t="shared" si="15"/>
        <v>0</v>
      </c>
      <c r="U27" s="12"/>
      <c r="V27" s="12"/>
      <c r="W27" s="30">
        <f t="shared" si="16"/>
        <v>0</v>
      </c>
      <c r="X27" s="12">
        <f t="shared" si="17"/>
        <v>0</v>
      </c>
      <c r="Y27" s="12">
        <f t="shared" si="18"/>
        <v>0</v>
      </c>
      <c r="Z27" s="30">
        <f t="shared" si="19"/>
        <v>0</v>
      </c>
    </row>
    <row r="28" spans="2:26" hidden="1">
      <c r="B28" s="11"/>
      <c r="C28" s="12"/>
      <c r="D28" s="12"/>
      <c r="E28" s="30">
        <f t="shared" si="10"/>
        <v>0</v>
      </c>
      <c r="F28" s="12"/>
      <c r="G28" s="12"/>
      <c r="H28" s="30">
        <f t="shared" si="11"/>
        <v>0</v>
      </c>
      <c r="I28" s="12"/>
      <c r="J28" s="12"/>
      <c r="K28" s="30">
        <f t="shared" si="12"/>
        <v>0</v>
      </c>
      <c r="L28" s="12"/>
      <c r="M28" s="12"/>
      <c r="N28" s="30">
        <f t="shared" si="13"/>
        <v>0</v>
      </c>
      <c r="O28" s="12"/>
      <c r="P28" s="12"/>
      <c r="Q28" s="30">
        <f t="shared" si="14"/>
        <v>0</v>
      </c>
      <c r="R28" s="12"/>
      <c r="S28" s="12"/>
      <c r="T28" s="30">
        <f t="shared" si="15"/>
        <v>0</v>
      </c>
      <c r="U28" s="12"/>
      <c r="V28" s="12"/>
      <c r="W28" s="30">
        <f t="shared" si="16"/>
        <v>0</v>
      </c>
      <c r="X28" s="12">
        <f t="shared" si="17"/>
        <v>0</v>
      </c>
      <c r="Y28" s="12">
        <f t="shared" si="18"/>
        <v>0</v>
      </c>
      <c r="Z28" s="30">
        <f t="shared" si="19"/>
        <v>0</v>
      </c>
    </row>
    <row r="29" spans="2:26">
      <c r="E29" s="25"/>
      <c r="H29" s="25"/>
      <c r="K29" s="25"/>
      <c r="N29" s="25"/>
      <c r="Q29" s="25"/>
      <c r="T29" s="25"/>
      <c r="W29" s="39"/>
    </row>
    <row r="30" spans="2:26">
      <c r="B30" s="38" t="s">
        <v>149</v>
      </c>
      <c r="C30" s="5">
        <f t="shared" ref="C30:Z30" si="20">SUM(C9:C29)</f>
        <v>0</v>
      </c>
      <c r="D30" s="5">
        <f t="shared" si="20"/>
        <v>0</v>
      </c>
      <c r="E30" s="29">
        <f t="shared" si="20"/>
        <v>0</v>
      </c>
      <c r="F30" s="5">
        <f t="shared" si="20"/>
        <v>0</v>
      </c>
      <c r="G30" s="5">
        <f t="shared" si="20"/>
        <v>1</v>
      </c>
      <c r="H30" s="29">
        <f t="shared" si="20"/>
        <v>1</v>
      </c>
      <c r="I30" s="5">
        <f t="shared" si="20"/>
        <v>0</v>
      </c>
      <c r="J30" s="5">
        <f t="shared" si="20"/>
        <v>1</v>
      </c>
      <c r="K30" s="29">
        <f t="shared" si="20"/>
        <v>1</v>
      </c>
      <c r="L30" s="5">
        <f t="shared" si="20"/>
        <v>0</v>
      </c>
      <c r="M30" s="5">
        <f t="shared" si="20"/>
        <v>0</v>
      </c>
      <c r="N30" s="29">
        <f t="shared" si="20"/>
        <v>0</v>
      </c>
      <c r="O30" s="5">
        <f t="shared" si="20"/>
        <v>0</v>
      </c>
      <c r="P30" s="5">
        <f t="shared" si="20"/>
        <v>0</v>
      </c>
      <c r="Q30" s="29">
        <f t="shared" si="20"/>
        <v>0</v>
      </c>
      <c r="R30" s="5">
        <f t="shared" si="20"/>
        <v>0</v>
      </c>
      <c r="S30" s="5">
        <f t="shared" si="20"/>
        <v>0</v>
      </c>
      <c r="T30" s="29">
        <f t="shared" si="20"/>
        <v>0</v>
      </c>
      <c r="U30" s="5">
        <f t="shared" si="20"/>
        <v>0</v>
      </c>
      <c r="V30" s="5">
        <f t="shared" si="20"/>
        <v>0</v>
      </c>
      <c r="W30" s="29">
        <f t="shared" si="20"/>
        <v>0</v>
      </c>
      <c r="X30" s="5">
        <f t="shared" si="20"/>
        <v>0</v>
      </c>
      <c r="Y30" s="5">
        <f t="shared" si="20"/>
        <v>2</v>
      </c>
      <c r="Z30" s="29">
        <f t="shared" si="20"/>
        <v>2</v>
      </c>
    </row>
    <row r="32" spans="2:26">
      <c r="B32" s="25" t="s">
        <v>143</v>
      </c>
    </row>
    <row r="34" spans="2:5">
      <c r="B34" s="35" t="s">
        <v>147</v>
      </c>
      <c r="C34" s="36"/>
      <c r="D34" s="36"/>
      <c r="E34" s="37" t="s">
        <v>13</v>
      </c>
    </row>
    <row r="35" spans="2:5">
      <c r="B35" s="31" t="s">
        <v>144</v>
      </c>
      <c r="C35" s="32"/>
      <c r="D35" s="33"/>
      <c r="E35" s="5">
        <v>3</v>
      </c>
    </row>
    <row r="36" spans="2:5">
      <c r="B36" s="31" t="s">
        <v>145</v>
      </c>
      <c r="C36" s="32"/>
      <c r="D36" s="33"/>
      <c r="E36" s="5">
        <v>3</v>
      </c>
    </row>
    <row r="37" spans="2:5">
      <c r="B37" s="31" t="s">
        <v>146</v>
      </c>
      <c r="C37" s="32"/>
      <c r="D37" s="33"/>
      <c r="E37" s="5">
        <v>1</v>
      </c>
    </row>
  </sheetData>
  <autoFilter ref="C8:Z8" xr:uid="{E092EF9A-3C64-AD4B-B276-B7589A1F594A}"/>
  <sortState xmlns:xlrd2="http://schemas.microsoft.com/office/spreadsheetml/2017/richdata2" ref="B9:Z23">
    <sortCondition descending="1" ref="Z9:Z23"/>
    <sortCondition ref="B9:B23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5E8B-1C00-504B-B326-D1518473BAEA}">
  <dimension ref="B2:J24"/>
  <sheetViews>
    <sheetView workbookViewId="0">
      <selection sqref="A1:K25"/>
    </sheetView>
  </sheetViews>
  <sheetFormatPr defaultColWidth="10.875" defaultRowHeight="15.75"/>
  <cols>
    <col min="1" max="1" width="2.625" style="1" customWidth="1"/>
    <col min="2" max="2" width="27.5" style="1" bestFit="1" customWidth="1"/>
    <col min="3" max="3" width="10.5" style="1" bestFit="1" customWidth="1"/>
    <col min="4" max="4" width="17.125" style="1" bestFit="1" customWidth="1"/>
    <col min="5" max="5" width="5.125" style="1" customWidth="1"/>
    <col min="6" max="10" width="10.875" style="1"/>
    <col min="11" max="11" width="3.5" style="1" customWidth="1"/>
    <col min="12" max="13" width="10.875" style="1"/>
    <col min="14" max="14" width="27.5" style="1" bestFit="1" customWidth="1"/>
    <col min="15" max="15" width="17.125" style="1" bestFit="1" customWidth="1"/>
    <col min="16" max="18" width="11.125" style="1" bestFit="1" customWidth="1"/>
    <col min="19" max="16384" width="10.875" style="1"/>
  </cols>
  <sheetData>
    <row r="2" spans="2:10" ht="26.25">
      <c r="B2" s="26" t="s">
        <v>265</v>
      </c>
    </row>
    <row r="4" spans="2:10">
      <c r="B4" s="55" t="s">
        <v>74</v>
      </c>
      <c r="C4" s="55" t="s">
        <v>168</v>
      </c>
      <c r="D4" t="s">
        <v>220</v>
      </c>
      <c r="F4" s="125" t="s">
        <v>150</v>
      </c>
      <c r="G4" s="126"/>
      <c r="H4" s="126"/>
      <c r="I4" s="126"/>
      <c r="J4" s="126"/>
    </row>
    <row r="5" spans="2:10" ht="15.95" customHeight="1">
      <c r="B5" s="53" t="s">
        <v>216</v>
      </c>
      <c r="C5" s="54">
        <v>44426</v>
      </c>
      <c r="D5" s="52">
        <v>120.35</v>
      </c>
      <c r="F5" s="42"/>
      <c r="G5" s="42"/>
      <c r="H5" s="42"/>
      <c r="I5" s="42"/>
      <c r="J5" s="42"/>
    </row>
    <row r="6" spans="2:10" ht="15.95" customHeight="1">
      <c r="B6" s="53" t="s">
        <v>217</v>
      </c>
      <c r="C6" s="54">
        <v>44426</v>
      </c>
      <c r="D6" s="52">
        <v>100</v>
      </c>
      <c r="F6" s="127" t="s">
        <v>155</v>
      </c>
      <c r="G6" s="128"/>
      <c r="H6" s="128"/>
      <c r="I6" s="128"/>
      <c r="J6" s="128"/>
    </row>
    <row r="7" spans="2:10" ht="15.95" customHeight="1">
      <c r="B7" s="53" t="s">
        <v>30</v>
      </c>
      <c r="C7" s="54">
        <v>44426</v>
      </c>
      <c r="D7" s="52">
        <v>94.35</v>
      </c>
      <c r="F7" s="128"/>
      <c r="G7" s="128"/>
      <c r="H7" s="128"/>
      <c r="I7" s="128"/>
      <c r="J7" s="128"/>
    </row>
    <row r="8" spans="2:10" ht="15.95" customHeight="1">
      <c r="B8" s="53" t="s">
        <v>22</v>
      </c>
      <c r="C8" s="54">
        <v>44426</v>
      </c>
      <c r="D8" s="52">
        <v>70</v>
      </c>
      <c r="F8" s="128"/>
      <c r="G8" s="128"/>
      <c r="H8" s="128"/>
      <c r="I8" s="128"/>
      <c r="J8" s="128"/>
    </row>
    <row r="9" spans="2:10" ht="15.95" customHeight="1">
      <c r="B9" s="53" t="s">
        <v>218</v>
      </c>
      <c r="C9" s="54">
        <v>44426</v>
      </c>
      <c r="D9" s="52">
        <v>57</v>
      </c>
      <c r="F9" s="127" t="s">
        <v>151</v>
      </c>
      <c r="G9" s="128"/>
      <c r="H9" s="128"/>
      <c r="I9" s="128"/>
      <c r="J9" s="128"/>
    </row>
    <row r="10" spans="2:10" ht="15.95" customHeight="1">
      <c r="B10" s="53" t="s">
        <v>114</v>
      </c>
      <c r="C10" s="54">
        <v>44426</v>
      </c>
      <c r="D10" s="52">
        <v>55</v>
      </c>
      <c r="F10" s="128"/>
      <c r="G10" s="128"/>
      <c r="H10" s="128"/>
      <c r="I10" s="128"/>
      <c r="J10" s="128"/>
    </row>
    <row r="11" spans="2:10" ht="15.95" customHeight="1">
      <c r="B11" s="53" t="s">
        <v>53</v>
      </c>
      <c r="C11" s="54">
        <v>44426</v>
      </c>
      <c r="D11" s="52">
        <v>55</v>
      </c>
      <c r="F11" s="128"/>
      <c r="G11" s="128"/>
      <c r="H11" s="128"/>
      <c r="I11" s="128"/>
      <c r="J11" s="128"/>
    </row>
    <row r="12" spans="2:10" ht="15.95" customHeight="1">
      <c r="B12" s="53" t="s">
        <v>99</v>
      </c>
      <c r="C12" s="54">
        <v>44426</v>
      </c>
      <c r="D12" s="52">
        <v>55</v>
      </c>
      <c r="F12" s="128"/>
      <c r="G12" s="128"/>
      <c r="H12" s="128"/>
      <c r="I12" s="128"/>
      <c r="J12" s="128"/>
    </row>
    <row r="13" spans="2:10" ht="15.95" customHeight="1">
      <c r="B13" s="53" t="s">
        <v>132</v>
      </c>
      <c r="C13" s="54">
        <v>44426</v>
      </c>
      <c r="D13" s="52">
        <v>55</v>
      </c>
      <c r="F13" s="128"/>
      <c r="G13" s="128"/>
      <c r="H13" s="128"/>
      <c r="I13" s="128"/>
      <c r="J13" s="128"/>
    </row>
    <row r="14" spans="2:10" ht="15.95" customHeight="1">
      <c r="B14" s="53" t="s">
        <v>161</v>
      </c>
      <c r="C14" s="54">
        <v>44426</v>
      </c>
      <c r="D14" s="52">
        <v>55</v>
      </c>
      <c r="F14" s="128"/>
      <c r="G14" s="128"/>
      <c r="H14" s="128"/>
      <c r="I14" s="128"/>
      <c r="J14" s="128"/>
    </row>
    <row r="15" spans="2:10" ht="15.95" customHeight="1">
      <c r="B15" s="53" t="s">
        <v>28</v>
      </c>
      <c r="C15" s="54">
        <v>44426</v>
      </c>
      <c r="D15" s="52">
        <v>55</v>
      </c>
      <c r="F15" s="45"/>
      <c r="G15" s="45"/>
      <c r="H15" s="45"/>
      <c r="I15" s="45"/>
      <c r="J15" s="45"/>
    </row>
    <row r="16" spans="2:10" ht="15.95" customHeight="1">
      <c r="B16" s="53" t="s">
        <v>219</v>
      </c>
      <c r="C16" s="54">
        <v>44426</v>
      </c>
      <c r="D16" s="52">
        <v>55</v>
      </c>
      <c r="F16" s="125" t="s">
        <v>154</v>
      </c>
      <c r="G16" s="129"/>
      <c r="H16" s="129"/>
      <c r="I16" s="129"/>
      <c r="J16" s="129"/>
    </row>
    <row r="17" spans="2:10" ht="15.95" customHeight="1">
      <c r="B17" s="53" t="s">
        <v>113</v>
      </c>
      <c r="C17" s="54">
        <v>44421</v>
      </c>
      <c r="D17" s="52">
        <v>30</v>
      </c>
      <c r="F17" s="45"/>
      <c r="G17" s="45"/>
      <c r="H17" s="45"/>
      <c r="I17" s="45"/>
      <c r="J17" s="45"/>
    </row>
    <row r="18" spans="2:10" ht="15.95" customHeight="1">
      <c r="B18" s="53" t="s">
        <v>18</v>
      </c>
      <c r="C18" s="54">
        <v>44429</v>
      </c>
      <c r="D18" s="52">
        <v>15</v>
      </c>
      <c r="F18" s="130" t="s">
        <v>156</v>
      </c>
      <c r="G18" s="131"/>
      <c r="H18" s="131"/>
      <c r="I18" s="131"/>
      <c r="J18" s="131"/>
    </row>
    <row r="19" spans="2:10" ht="15.95" customHeight="1">
      <c r="B19" s="53" t="s">
        <v>40</v>
      </c>
      <c r="C19" s="54">
        <v>44457</v>
      </c>
      <c r="D19" s="52">
        <v>10</v>
      </c>
      <c r="F19" s="131"/>
      <c r="G19" s="131"/>
      <c r="H19" s="131"/>
      <c r="I19" s="131"/>
      <c r="J19" s="131"/>
    </row>
    <row r="20" spans="2:10" ht="15.95" customHeight="1">
      <c r="B20" s="53" t="s">
        <v>75</v>
      </c>
      <c r="C20" s="54">
        <v>44450</v>
      </c>
      <c r="D20" s="52">
        <v>10</v>
      </c>
      <c r="F20" s="131"/>
      <c r="G20" s="131"/>
      <c r="H20" s="131"/>
      <c r="I20" s="131"/>
      <c r="J20" s="131"/>
    </row>
    <row r="21" spans="2:10" ht="15.95" customHeight="1">
      <c r="B21" s="53" t="s">
        <v>136</v>
      </c>
      <c r="C21" s="54">
        <v>44457</v>
      </c>
      <c r="D21" s="52">
        <v>10</v>
      </c>
      <c r="F21" s="131"/>
      <c r="G21" s="131"/>
      <c r="H21" s="131"/>
      <c r="I21" s="131"/>
      <c r="J21" s="131"/>
    </row>
    <row r="22" spans="2:10" ht="15.95" customHeight="1">
      <c r="B22" s="53" t="s">
        <v>23</v>
      </c>
      <c r="C22" s="54">
        <v>44436</v>
      </c>
      <c r="D22" s="52">
        <v>5</v>
      </c>
      <c r="F22" s="132"/>
      <c r="G22" s="132"/>
      <c r="H22" s="132"/>
      <c r="I22" s="132"/>
      <c r="J22" s="132"/>
    </row>
    <row r="23" spans="2:10">
      <c r="B23" s="53" t="s">
        <v>68</v>
      </c>
      <c r="C23" s="54">
        <v>44436</v>
      </c>
      <c r="D23" s="52">
        <v>2.5</v>
      </c>
    </row>
    <row r="24" spans="2:10">
      <c r="B24" s="53" t="s">
        <v>169</v>
      </c>
      <c r="C24" s="54">
        <v>44421</v>
      </c>
      <c r="D24" s="52">
        <v>909.2</v>
      </c>
    </row>
  </sheetData>
  <mergeCells count="5">
    <mergeCell ref="F4:J4"/>
    <mergeCell ref="F6:J8"/>
    <mergeCell ref="F16:J16"/>
    <mergeCell ref="F18:J22"/>
    <mergeCell ref="F9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Registration Membership Slate S</vt:lpstr>
      <vt:lpstr>Sheet1</vt:lpstr>
      <vt:lpstr>Results</vt:lpstr>
      <vt:lpstr>Goal scorers</vt:lpstr>
      <vt:lpstr>Assists</vt:lpstr>
      <vt:lpstr>MOTM</vt:lpstr>
      <vt:lpstr>DOTD</vt:lpstr>
      <vt:lpstr>Golden gloves</vt:lpstr>
      <vt:lpstr>Overdue debtors list</vt:lpstr>
      <vt:lpstr>'Registration Membership Slate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Reed</dc:creator>
  <cp:lastModifiedBy>Matthew Haswell</cp:lastModifiedBy>
  <cp:lastPrinted>2020-09-14T17:37:57Z</cp:lastPrinted>
  <dcterms:created xsi:type="dcterms:W3CDTF">2019-09-14T13:15:40Z</dcterms:created>
  <dcterms:modified xsi:type="dcterms:W3CDTF">2021-09-27T12:43:31Z</dcterms:modified>
</cp:coreProperties>
</file>